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905" tabRatio="962" activeTab="14"/>
  </bookViews>
  <sheets>
    <sheet name="Petunjuk Pengisian" sheetId="1" r:id="rId1"/>
    <sheet name="Input data pokok" sheetId="2" r:id="rId2"/>
    <sheet name="2) SPJ-1 SP2D BAP skrg" sheetId="3" state="hidden" r:id="rId3"/>
    <sheet name="3) SPJ-2 SP2D BAP skrg" sheetId="4" state="hidden" r:id="rId4"/>
    <sheet name="6) SPJ-5 Pelatihan KKG skrg" sheetId="5" state="hidden" r:id="rId5"/>
    <sheet name="4) SPJ-3 SP2D MGMP" sheetId="6" state="hidden" r:id="rId6"/>
    <sheet name="5) SPJ-4 SP2D Pendataan" sheetId="7" state="hidden" r:id="rId7"/>
    <sheet name="7) SPJ-4 SP2D MBS I dan II" sheetId="8" state="hidden" r:id="rId8"/>
    <sheet name="7) SPJ-4 SP2D MBS III dan IV" sheetId="9" state="hidden" r:id="rId9"/>
    <sheet name="7) SPJ-4 SP2D MBS V dan VI" sheetId="10" state="hidden" r:id="rId10"/>
    <sheet name="7) SPJ-4 SP2D MBS VII" sheetId="11" state="hidden" r:id="rId11"/>
    <sheet name="6) BAP skrg" sheetId="12" r:id="rId12"/>
    <sheet name="8) Srt Permintaan Penyaluran" sheetId="13" r:id="rId13"/>
    <sheet name="9)Tanggungjwb mutlak" sheetId="14" r:id="rId14"/>
    <sheet name="10)Surat Kuasa" sheetId="15" r:id="rId15"/>
  </sheets>
  <externalReferences>
    <externalReference r:id="rId18"/>
  </externalReferences>
  <definedNames>
    <definedName name="angka">'9)Tanggungjwb mutlak'!$B$18</definedName>
    <definedName name="_xlnm.Print_Area" localSheetId="14">'10)Surat Kuasa'!$B$2:$J$39</definedName>
    <definedName name="_xlnm.Print_Area" localSheetId="2">'2) SPJ-1 SP2D BAP skrg'!$B$2:$AN$50</definedName>
    <definedName name="_xlnm.Print_Area" localSheetId="3">'3) SPJ-2 SP2D BAP skrg'!$B$2:$AN$45</definedName>
    <definedName name="_xlnm.Print_Area" localSheetId="5">'4) SPJ-3 SP2D MGMP'!$B$2:$AN$43</definedName>
    <definedName name="_xlnm.Print_Area" localSheetId="11">'6) BAP skrg'!$B$3:$P$78</definedName>
    <definedName name="_xlnm.Print_Area" localSheetId="12">'8) Srt Permintaan Penyaluran'!$B$2:$M$49</definedName>
    <definedName name="_xlnm.Print_Area" localSheetId="13">'9)Tanggungjwb mutlak'!$B$2:$J$31</definedName>
  </definedNames>
  <calcPr fullCalcOnLoad="1"/>
</workbook>
</file>

<file path=xl/comments10.xml><?xml version="1.0" encoding="utf-8"?>
<comments xmlns="http://schemas.openxmlformats.org/spreadsheetml/2006/main">
  <authors>
    <author>Bambang Triono</author>
  </authors>
  <commentList>
    <comment ref="Z14" authorId="0">
      <text>
        <r>
          <rPr>
            <b/>
            <sz val="9"/>
            <rFont val="Tahoma"/>
            <family val="2"/>
          </rPr>
          <t>Bambang Triono:</t>
        </r>
        <r>
          <rPr>
            <sz val="9"/>
            <rFont val="Tahoma"/>
            <family val="2"/>
          </rPr>
          <t xml:space="preserve">
Uang Transport untuk Pulang Pergi (PP)</t>
        </r>
      </text>
    </comment>
  </commentList>
</comments>
</file>

<file path=xl/comments11.xml><?xml version="1.0" encoding="utf-8"?>
<comments xmlns="http://schemas.openxmlformats.org/spreadsheetml/2006/main">
  <authors>
    <author>Bambang Triono</author>
  </authors>
  <commentList>
    <comment ref="Z14" authorId="0">
      <text>
        <r>
          <rPr>
            <b/>
            <sz val="9"/>
            <rFont val="Tahoma"/>
            <family val="2"/>
          </rPr>
          <t>Bambang Triono:</t>
        </r>
        <r>
          <rPr>
            <sz val="9"/>
            <rFont val="Tahoma"/>
            <family val="2"/>
          </rPr>
          <t xml:space="preserve">
Uang Transport untuk Pulang Pergi (PP)</t>
        </r>
      </text>
    </comment>
  </commentList>
</comments>
</file>

<file path=xl/comments12.xml><?xml version="1.0" encoding="utf-8"?>
<comments xmlns="http://schemas.openxmlformats.org/spreadsheetml/2006/main">
  <authors>
    <author>Bambang Triono</author>
    <author>hasan</author>
  </authors>
  <commentList>
    <comment ref="B4" authorId="0">
      <text>
        <r>
          <rPr>
            <b/>
            <sz val="9"/>
            <rFont val="Tahoma"/>
            <family val="2"/>
          </rPr>
          <t>Bambang Triono:</t>
        </r>
        <r>
          <rPr>
            <sz val="9"/>
            <rFont val="Tahoma"/>
            <family val="2"/>
          </rPr>
          <t xml:space="preserve">
Tidak perlu diisi (Kemenkeu yang akan mengisi)</t>
        </r>
      </text>
    </comment>
    <comment ref="C6" authorId="0">
      <text>
        <r>
          <rPr>
            <b/>
            <sz val="9"/>
            <rFont val="Tahoma"/>
            <family val="2"/>
          </rPr>
          <t>Bambang Triono:</t>
        </r>
        <r>
          <rPr>
            <sz val="9"/>
            <rFont val="Tahoma"/>
            <family val="2"/>
          </rPr>
          <t xml:space="preserve">
Tidak perlu diisi</t>
        </r>
      </text>
    </comment>
    <comment ref="K28" authorId="0">
      <text>
        <r>
          <rPr>
            <b/>
            <sz val="9"/>
            <rFont val="Tahoma"/>
            <family val="2"/>
          </rPr>
          <t>Bambang Triono:</t>
        </r>
        <r>
          <rPr>
            <sz val="9"/>
            <rFont val="Tahoma"/>
            <family val="2"/>
          </rPr>
          <t xml:space="preserve">
Diisi terbilang dari besaran pada 4c</t>
        </r>
      </text>
    </comment>
    <comment ref="K22" authorId="1">
      <text>
        <r>
          <rPr>
            <b/>
            <sz val="9"/>
            <rFont val="Tahoma"/>
            <family val="2"/>
          </rPr>
          <t>hasan:</t>
        </r>
        <r>
          <rPr>
            <sz val="9"/>
            <rFont val="Tahoma"/>
            <family val="2"/>
          </rPr>
          <t xml:space="preserve">
kosongin saja</t>
        </r>
      </text>
    </comment>
    <comment ref="L25" authorId="1">
      <text>
        <r>
          <rPr>
            <b/>
            <sz val="9"/>
            <rFont val="Tahoma"/>
            <family val="2"/>
          </rPr>
          <t>hasan:
diisi besarnya nilai yg dimintakan pencairan sekarang</t>
        </r>
      </text>
    </comment>
    <comment ref="L33" authorId="1">
      <text>
        <r>
          <rPr>
            <b/>
            <sz val="9"/>
            <rFont val="Tahoma"/>
            <family val="2"/>
          </rPr>
          <t>hasan:</t>
        </r>
        <r>
          <rPr>
            <sz val="9"/>
            <rFont val="Tahoma"/>
            <family val="2"/>
          </rPr>
          <t xml:space="preserve">
diisi jumlah nilai permintaan yang pernah diajukan sebelumnya, kosongkan jika tahap pertama</t>
        </r>
      </text>
    </comment>
  </commentList>
</comments>
</file>

<file path=xl/comments13.xml><?xml version="1.0" encoding="utf-8"?>
<comments xmlns="http://schemas.openxmlformats.org/spreadsheetml/2006/main">
  <authors>
    <author>Bambang Triono</author>
  </authors>
  <commentList>
    <comment ref="B2" authorId="0">
      <text>
        <r>
          <rPr>
            <b/>
            <sz val="9"/>
            <rFont val="Tahoma"/>
            <family val="2"/>
          </rPr>
          <t>Bambang Triono:</t>
        </r>
        <r>
          <rPr>
            <sz val="9"/>
            <rFont val="Tahoma"/>
            <family val="2"/>
          </rPr>
          <t xml:space="preserve">
Diisi Kop Surat  sesuai dengan yang bertanda tangan surat ini</t>
        </r>
      </text>
    </comment>
    <comment ref="E8" authorId="0">
      <text>
        <r>
          <rPr>
            <b/>
            <sz val="9"/>
            <rFont val="Tahoma"/>
            <family val="2"/>
          </rPr>
          <t>Bambang Triono:</t>
        </r>
        <r>
          <rPr>
            <sz val="9"/>
            <rFont val="Tahoma"/>
            <family val="2"/>
          </rPr>
          <t xml:space="preserve">
Isikan nomor surat</t>
        </r>
      </text>
    </comment>
    <comment ref="E9" authorId="0">
      <text>
        <r>
          <rPr>
            <b/>
            <sz val="9"/>
            <rFont val="Tahoma"/>
            <family val="2"/>
          </rPr>
          <t>Bambang Triono:</t>
        </r>
        <r>
          <rPr>
            <sz val="9"/>
            <rFont val="Tahoma"/>
            <family val="2"/>
          </rPr>
          <t xml:space="preserve">
</t>
        </r>
      </text>
    </comment>
  </commentList>
</comments>
</file>

<file path=xl/comments14.xml><?xml version="1.0" encoding="utf-8"?>
<comments xmlns="http://schemas.openxmlformats.org/spreadsheetml/2006/main">
  <authors>
    <author>Bambang Triono</author>
  </authors>
  <commentList>
    <comment ref="B2" authorId="0">
      <text>
        <r>
          <rPr>
            <b/>
            <sz val="9"/>
            <rFont val="Tahoma"/>
            <family val="2"/>
          </rPr>
          <t>Bambang Triono:</t>
        </r>
        <r>
          <rPr>
            <sz val="9"/>
            <rFont val="Tahoma"/>
            <family val="2"/>
          </rPr>
          <t xml:space="preserve">
Diisi Kop Surat  sesuai dengan yang bertanda tangan surat ini</t>
        </r>
      </text>
    </comment>
  </commentList>
</comments>
</file>

<file path=xl/comments15.xml><?xml version="1.0" encoding="utf-8"?>
<comments xmlns="http://schemas.openxmlformats.org/spreadsheetml/2006/main">
  <authors>
    <author>Bambang Triono</author>
  </authors>
  <commentList>
    <comment ref="B2" authorId="0">
      <text>
        <r>
          <rPr>
            <b/>
            <sz val="9"/>
            <rFont val="Tahoma"/>
            <family val="2"/>
          </rPr>
          <t>Bambang Triono:</t>
        </r>
        <r>
          <rPr>
            <sz val="9"/>
            <rFont val="Tahoma"/>
            <family val="2"/>
          </rPr>
          <t xml:space="preserve">
Diisi Kop Surat  sesuai dengan yang bertanda tangan surat ini</t>
        </r>
      </text>
    </comment>
    <comment ref="B9" authorId="0">
      <text>
        <r>
          <rPr>
            <b/>
            <sz val="9"/>
            <rFont val="Tahoma"/>
            <family val="2"/>
          </rPr>
          <t>Bambang Triono:</t>
        </r>
        <r>
          <rPr>
            <sz val="9"/>
            <rFont val="Tahoma"/>
            <family val="2"/>
          </rPr>
          <t xml:space="preserve">
Isikan nomor surat kuasa</t>
        </r>
      </text>
    </comment>
  </commentList>
</comments>
</file>

<file path=xl/comments2.xml><?xml version="1.0" encoding="utf-8"?>
<comments xmlns="http://schemas.openxmlformats.org/spreadsheetml/2006/main">
  <authors>
    <author>Bambang Triono</author>
  </authors>
  <commentList>
    <comment ref="E22" authorId="0">
      <text>
        <r>
          <rPr>
            <b/>
            <sz val="9"/>
            <rFont val="Tahoma"/>
            <family val="2"/>
          </rPr>
          <t>Bambang Triono:</t>
        </r>
        <r>
          <rPr>
            <sz val="9"/>
            <rFont val="Tahoma"/>
            <family val="2"/>
          </rPr>
          <t xml:space="preserve">
Diisi Nomor rekening kas umum daerah</t>
        </r>
      </text>
    </comment>
    <comment ref="E23" authorId="0">
      <text>
        <r>
          <rPr>
            <b/>
            <sz val="9"/>
            <rFont val="Tahoma"/>
            <family val="2"/>
          </rPr>
          <t>Bambang Triono:</t>
        </r>
        <r>
          <rPr>
            <sz val="9"/>
            <rFont val="Tahoma"/>
            <family val="2"/>
          </rPr>
          <t xml:space="preserve">
Diisi Nama rekening kas umum daerah</t>
        </r>
      </text>
    </comment>
    <comment ref="E24" authorId="0">
      <text>
        <r>
          <rPr>
            <b/>
            <sz val="9"/>
            <rFont val="Tahoma"/>
            <family val="2"/>
          </rPr>
          <t>Bambang Triono:</t>
        </r>
        <r>
          <rPr>
            <sz val="9"/>
            <rFont val="Tahoma"/>
            <family val="2"/>
          </rPr>
          <t xml:space="preserve">
Diisi Nama Bank dimana rekening kas umum daerah tercatat</t>
        </r>
      </text>
    </comment>
    <comment ref="E19" authorId="0">
      <text>
        <r>
          <rPr>
            <b/>
            <sz val="9"/>
            <rFont val="Tahoma"/>
            <family val="2"/>
          </rPr>
          <t>Bambang Triono:</t>
        </r>
        <r>
          <rPr>
            <sz val="9"/>
            <rFont val="Tahoma"/>
            <family val="2"/>
          </rPr>
          <t xml:space="preserve">
Diisi Nama Bendahara Umum Daerah Atau Kuasa Bendaha Umum Daerah </t>
        </r>
      </text>
    </comment>
    <comment ref="E3" authorId="0">
      <text>
        <r>
          <rPr>
            <b/>
            <sz val="9"/>
            <rFont val="Tahoma"/>
            <family val="2"/>
          </rPr>
          <t>Bambang Triono:</t>
        </r>
        <r>
          <rPr>
            <sz val="9"/>
            <rFont val="Tahoma"/>
            <family val="2"/>
          </rPr>
          <t xml:space="preserve">
Isikan Nama kab./kota. Contoh : Lodoyo</t>
        </r>
      </text>
    </comment>
    <comment ref="E7" authorId="0">
      <text>
        <r>
          <rPr>
            <b/>
            <sz val="9"/>
            <rFont val="Tahoma"/>
            <family val="2"/>
          </rPr>
          <t>Bambang Triono:</t>
        </r>
        <r>
          <rPr>
            <sz val="9"/>
            <rFont val="Tahoma"/>
            <family val="2"/>
          </rPr>
          <t xml:space="preserve">
Diisi Nomor dan tanggal DIPA Pusat</t>
        </r>
      </text>
    </comment>
    <comment ref="E29" authorId="0">
      <text>
        <r>
          <rPr>
            <b/>
            <sz val="9"/>
            <rFont val="Tahoma"/>
            <family val="2"/>
          </rPr>
          <t>Bambang Triono:</t>
        </r>
        <r>
          <rPr>
            <sz val="9"/>
            <rFont val="Tahoma"/>
            <family val="2"/>
          </rPr>
          <t xml:space="preserve">
Isikan dengan bilangan kapital. Contoh : I , II, III, dst</t>
        </r>
      </text>
    </comment>
    <comment ref="G3" authorId="0">
      <text>
        <r>
          <rPr>
            <b/>
            <sz val="9"/>
            <rFont val="Tahoma"/>
            <family val="2"/>
          </rPr>
          <t>Bambang Triono:</t>
        </r>
        <r>
          <rPr>
            <sz val="9"/>
            <rFont val="Tahoma"/>
            <family val="2"/>
          </rPr>
          <t xml:space="preserve">
Isi angka 1 jika Kabupaten. Isi angka 2 jika Kota. Isi angka 3 jika Provinsi
</t>
        </r>
      </text>
    </comment>
    <comment ref="E20" authorId="0">
      <text>
        <r>
          <rPr>
            <b/>
            <sz val="9"/>
            <rFont val="Tahoma"/>
            <family val="2"/>
          </rPr>
          <t>Bambang Triono:</t>
        </r>
        <r>
          <rPr>
            <sz val="9"/>
            <rFont val="Tahoma"/>
            <family val="2"/>
          </rPr>
          <t xml:space="preserve">
Diisi Bendahara Umum Daerah Atau Kuasa Bendaha Umum Daerah </t>
        </r>
      </text>
    </comment>
    <comment ref="E18" authorId="0">
      <text>
        <r>
          <rPr>
            <b/>
            <sz val="9"/>
            <rFont val="Tahoma"/>
            <family val="2"/>
          </rPr>
          <t>Bambang Triono:</t>
        </r>
        <r>
          <rPr>
            <sz val="9"/>
            <rFont val="Tahoma"/>
            <family val="2"/>
          </rPr>
          <t xml:space="preserve">
Diisi sesuai dengan wilayah PPK berikut ;
Wilayah Sumatra :  SUKMA WAHYUDIN, SH/ NIP 197305041998031012
Wilayah Jawa : IMAM YUWONO / NIP 197204241999031001
Wilayah Kalimantan &amp; Sulawesi : SANDY FIRDAUS / NIP 197910292002121002
Wilayah Bali, NTT, NTB, Maluku, Papua : ACEP DEDI SUPRIADI / NIP 197506101995121001</t>
        </r>
      </text>
    </comment>
    <comment ref="E30" authorId="0">
      <text>
        <r>
          <rPr>
            <b/>
            <sz val="9"/>
            <rFont val="Tahoma"/>
            <family val="2"/>
          </rPr>
          <t>Bambang Triono:</t>
        </r>
        <r>
          <rPr>
            <sz val="9"/>
            <rFont val="Tahoma"/>
            <family val="2"/>
          </rPr>
          <t xml:space="preserve">
Isikan tanggal Surat Kuasa</t>
        </r>
      </text>
    </comment>
    <comment ref="E31" authorId="0">
      <text>
        <r>
          <rPr>
            <b/>
            <sz val="9"/>
            <rFont val="Tahoma"/>
            <family val="2"/>
          </rPr>
          <t>Bambang Triono:</t>
        </r>
        <r>
          <rPr>
            <sz val="9"/>
            <rFont val="Tahoma"/>
            <family val="2"/>
          </rPr>
          <t xml:space="preserve">
Isikan tanggal surat pertanggungjawaban mutlak</t>
        </r>
      </text>
    </comment>
    <comment ref="E32" authorId="0">
      <text>
        <r>
          <rPr>
            <b/>
            <sz val="9"/>
            <rFont val="Tahoma"/>
            <family val="2"/>
          </rPr>
          <t>Bambang Triono:</t>
        </r>
        <r>
          <rPr>
            <sz val="9"/>
            <rFont val="Tahoma"/>
            <family val="2"/>
          </rPr>
          <t xml:space="preserve">
Isikan tanggal permintaan verifikasi</t>
        </r>
      </text>
    </comment>
    <comment ref="E34" authorId="0">
      <text>
        <r>
          <rPr>
            <b/>
            <sz val="9"/>
            <rFont val="Tahoma"/>
            <family val="2"/>
          </rPr>
          <t>Bambang Triono:</t>
        </r>
        <r>
          <rPr>
            <sz val="9"/>
            <rFont val="Tahoma"/>
            <family val="2"/>
          </rPr>
          <t xml:space="preserve">
Isikan Jumlah dana hibah yang telah diajukan sd 30 Oktober tahun lalu (Jika kegiatan yg diajukan sekarang adalah kegiatan tahun 2016)</t>
        </r>
      </text>
    </comment>
    <comment ref="E33" authorId="0">
      <text>
        <r>
          <rPr>
            <b/>
            <sz val="9"/>
            <rFont val="Tahoma"/>
            <family val="2"/>
          </rPr>
          <t>Bambang Triono:</t>
        </r>
        <r>
          <rPr>
            <sz val="9"/>
            <rFont val="Tahoma"/>
            <family val="2"/>
          </rPr>
          <t xml:space="preserve">
Isikan tanggal permintaan verifikasi</t>
        </r>
      </text>
    </comment>
  </commentList>
</comments>
</file>

<file path=xl/comments3.xml><?xml version="1.0" encoding="utf-8"?>
<comments xmlns="http://schemas.openxmlformats.org/spreadsheetml/2006/main">
  <authors>
    <author>Bambang Triono</author>
  </authors>
  <commentList>
    <comment ref="Z14" authorId="0">
      <text>
        <r>
          <rPr>
            <b/>
            <sz val="9"/>
            <rFont val="Tahoma"/>
            <family val="2"/>
          </rPr>
          <t>Bambang Triono:</t>
        </r>
        <r>
          <rPr>
            <sz val="9"/>
            <rFont val="Tahoma"/>
            <family val="2"/>
          </rPr>
          <t xml:space="preserve">
Uang Transport untuk Pulang Pergi (PP)</t>
        </r>
      </text>
    </comment>
  </commentList>
</comments>
</file>

<file path=xl/comments4.xml><?xml version="1.0" encoding="utf-8"?>
<comments xmlns="http://schemas.openxmlformats.org/spreadsheetml/2006/main">
  <authors>
    <author>Bambang Triono</author>
  </authors>
  <commentList>
    <comment ref="Z14" authorId="0">
      <text>
        <r>
          <rPr>
            <b/>
            <sz val="9"/>
            <rFont val="Tahoma"/>
            <family val="2"/>
          </rPr>
          <t>Bambang Triono:</t>
        </r>
        <r>
          <rPr>
            <sz val="9"/>
            <rFont val="Tahoma"/>
            <family val="2"/>
          </rPr>
          <t xml:space="preserve">
Uang Transport untuk Pulang Pergi (PP)</t>
        </r>
      </text>
    </comment>
  </commentList>
</comments>
</file>

<file path=xl/comments5.xml><?xml version="1.0" encoding="utf-8"?>
<comments xmlns="http://schemas.openxmlformats.org/spreadsheetml/2006/main">
  <authors>
    <author>Bambang Triono</author>
  </authors>
  <commentList>
    <comment ref="Z14" authorId="0">
      <text>
        <r>
          <rPr>
            <b/>
            <sz val="9"/>
            <rFont val="Tahoma"/>
            <family val="2"/>
          </rPr>
          <t>Bambang Triono:</t>
        </r>
        <r>
          <rPr>
            <sz val="9"/>
            <rFont val="Tahoma"/>
            <family val="2"/>
          </rPr>
          <t xml:space="preserve">
Uang Transport untuk Pulang Pergi (PP)</t>
        </r>
      </text>
    </comment>
  </commentList>
</comments>
</file>

<file path=xl/comments6.xml><?xml version="1.0" encoding="utf-8"?>
<comments xmlns="http://schemas.openxmlformats.org/spreadsheetml/2006/main">
  <authors>
    <author>Bambang Triono</author>
  </authors>
  <commentList>
    <comment ref="Z14" authorId="0">
      <text>
        <r>
          <rPr>
            <b/>
            <sz val="9"/>
            <rFont val="Tahoma"/>
            <family val="2"/>
          </rPr>
          <t>Bambang Triono:</t>
        </r>
        <r>
          <rPr>
            <sz val="9"/>
            <rFont val="Tahoma"/>
            <family val="2"/>
          </rPr>
          <t xml:space="preserve">
Uang Transport untuk Pulang Pergi (PP)</t>
        </r>
      </text>
    </comment>
  </commentList>
</comments>
</file>

<file path=xl/comments7.xml><?xml version="1.0" encoding="utf-8"?>
<comments xmlns="http://schemas.openxmlformats.org/spreadsheetml/2006/main">
  <authors>
    <author>Bambang Triono</author>
  </authors>
  <commentList>
    <comment ref="Z14" authorId="0">
      <text>
        <r>
          <rPr>
            <b/>
            <sz val="9"/>
            <rFont val="Tahoma"/>
            <family val="2"/>
          </rPr>
          <t>Bambang Triono:</t>
        </r>
        <r>
          <rPr>
            <sz val="9"/>
            <rFont val="Tahoma"/>
            <family val="2"/>
          </rPr>
          <t xml:space="preserve">
Uang Transport untuk Pulang Pergi (PP)</t>
        </r>
      </text>
    </comment>
  </commentList>
</comments>
</file>

<file path=xl/comments8.xml><?xml version="1.0" encoding="utf-8"?>
<comments xmlns="http://schemas.openxmlformats.org/spreadsheetml/2006/main">
  <authors>
    <author>Bambang Triono</author>
  </authors>
  <commentList>
    <comment ref="Z14" authorId="0">
      <text>
        <r>
          <rPr>
            <b/>
            <sz val="9"/>
            <rFont val="Tahoma"/>
            <family val="2"/>
          </rPr>
          <t>Bambang Triono:</t>
        </r>
        <r>
          <rPr>
            <sz val="9"/>
            <rFont val="Tahoma"/>
            <family val="2"/>
          </rPr>
          <t xml:space="preserve">
Uang Transport untuk Pulang Pergi (PP)</t>
        </r>
      </text>
    </comment>
  </commentList>
</comments>
</file>

<file path=xl/comments9.xml><?xml version="1.0" encoding="utf-8"?>
<comments xmlns="http://schemas.openxmlformats.org/spreadsheetml/2006/main">
  <authors>
    <author>Bambang Triono</author>
  </authors>
  <commentList>
    <comment ref="Z14" authorId="0">
      <text>
        <r>
          <rPr>
            <b/>
            <sz val="9"/>
            <rFont val="Tahoma"/>
            <family val="2"/>
          </rPr>
          <t>Bambang Triono:</t>
        </r>
        <r>
          <rPr>
            <sz val="9"/>
            <rFont val="Tahoma"/>
            <family val="2"/>
          </rPr>
          <t xml:space="preserve">
Uang Transport untuk Pulang Pergi (PP)</t>
        </r>
      </text>
    </comment>
  </commentList>
</comments>
</file>

<file path=xl/sharedStrings.xml><?xml version="1.0" encoding="utf-8"?>
<sst xmlns="http://schemas.openxmlformats.org/spreadsheetml/2006/main" count="1682" uniqueCount="339">
  <si>
    <t>Uraian</t>
  </si>
  <si>
    <t>Nama</t>
  </si>
  <si>
    <t>:</t>
  </si>
  <si>
    <t>Jabatan</t>
  </si>
  <si>
    <t>Alamat</t>
  </si>
  <si>
    <t>Jl. Dr. Wahidin No. 1 Gedung Radius Prawiro Lt 12, Jakarta Pusat 10710</t>
  </si>
  <si>
    <t>selanjutnya disebut PIHAK KESATU;</t>
  </si>
  <si>
    <t>selanjutnya disebut PIHAK KEDUA.</t>
  </si>
  <si>
    <t>a.</t>
  </si>
  <si>
    <t>b.</t>
  </si>
  <si>
    <t>Nomor dan Tanggal DIPA</t>
  </si>
  <si>
    <t>Nilai Hibah (bagian DIPA)</t>
  </si>
  <si>
    <t>c.</t>
  </si>
  <si>
    <t>Uraian Kegiatan</t>
  </si>
  <si>
    <t>Kode/Uraian Kategori</t>
  </si>
  <si>
    <t>Porsi Hibah Luar Negeri</t>
  </si>
  <si>
    <t>Permintaan Pencairan Tahap Ini</t>
  </si>
  <si>
    <t>Saldo Rek. s.d. Tahap Ini</t>
  </si>
  <si>
    <t>Pembayaran Hibah Tahap Ini (a-b)</t>
  </si>
  <si>
    <t>Terbilang</t>
  </si>
  <si>
    <t>Perhitungan Pembayaran:</t>
  </si>
  <si>
    <t>Nilai Hibah s.d BAP ini (Netto)</t>
  </si>
  <si>
    <t>Nilai Hibah s.d BAP yang lalu (Netto)</t>
  </si>
  <si>
    <t>Nilai Hibah BAP ini (Netto)</t>
  </si>
  <si>
    <t>d.</t>
  </si>
  <si>
    <t>Potongan-potongan (Valuta):</t>
  </si>
  <si>
    <t>e.</t>
  </si>
  <si>
    <t>f.</t>
  </si>
  <si>
    <t>PPN dari (1.e) “Tidak dipungut”</t>
  </si>
  <si>
    <t>g.</t>
  </si>
  <si>
    <t>Pembayaran Hibah BAP ini (Bruto)</t>
  </si>
  <si>
    <t>Rincian Sumber Pembayaran:</t>
  </si>
  <si>
    <t>PPN porsi PHLN “Tidak Dipungut”</t>
  </si>
  <si>
    <t>PPN Porsi Pendamping “Dipungut”</t>
  </si>
  <si>
    <t xml:space="preserve">No. </t>
  </si>
  <si>
    <t>Nilai Phisik</t>
  </si>
  <si>
    <t>PPN</t>
  </si>
  <si>
    <t>Jumlah (Bruto)</t>
  </si>
  <si>
    <t>(Rp.)</t>
  </si>
  <si>
    <t xml:space="preserve">Nilai Hibah </t>
  </si>
  <si>
    <t>Pembayaran Hibah BAP ini</t>
  </si>
  <si>
    <t>Total Pembayaran Hibah s.d BAP ini</t>
  </si>
  <si>
    <t>Sisa Hibah</t>
  </si>
  <si>
    <t>Nomor Rekening</t>
  </si>
  <si>
    <t>Nama Rekening</t>
  </si>
  <si>
    <t>Nama Bank</t>
  </si>
  <si>
    <t>Demikian Berita Acara Pembayaran (BAP) ini dibuat dengan sebenarnya untuk dapat dipergunakan sebagaimana mestinya.</t>
  </si>
  <si>
    <t>PIHAK KEDUA</t>
  </si>
  <si>
    <t>PIHAK KESATU</t>
  </si>
  <si>
    <t>Berdasarkan :</t>
  </si>
  <si>
    <t xml:space="preserve">Pihak Kedua berhak menerima pembayaran dari Pihak Kesatu dengan uraian sebagai berikut: </t>
  </si>
  <si>
    <t>Porsi PPN tdk dipungut</t>
  </si>
  <si>
    <t>V.</t>
  </si>
  <si>
    <t>Pihak Kedua sepakat atas jumlah pembayaran hibah tersebut di atas dan ditransfer ke Rekening :</t>
  </si>
  <si>
    <t>BERITA ACARA PEMBAYARAN (BAP)</t>
  </si>
  <si>
    <t>I.</t>
  </si>
  <si>
    <t>II.</t>
  </si>
  <si>
    <t>III.</t>
  </si>
  <si>
    <t>IV.</t>
  </si>
  <si>
    <t>Sosialisasi</t>
  </si>
  <si>
    <t>Lokakarya</t>
  </si>
  <si>
    <t>Rp.</t>
  </si>
  <si>
    <t>Porsi Pendamping</t>
  </si>
  <si>
    <t>(i)</t>
  </si>
  <si>
    <t>Uang retensi/jaminan</t>
  </si>
  <si>
    <t>Pengembalian Uang Muka</t>
  </si>
  <si>
    <t>(ii)</t>
  </si>
  <si>
    <t>Jumlah potongan</t>
  </si>
  <si>
    <t>(iii)</t>
  </si>
  <si>
    <t>NIP.</t>
  </si>
  <si>
    <t>No.</t>
  </si>
  <si>
    <t>Unit</t>
  </si>
  <si>
    <t>Volume</t>
  </si>
  <si>
    <t>Penggandaan Materi</t>
  </si>
  <si>
    <t>Sewa Ruangan</t>
  </si>
  <si>
    <t>Honorarium</t>
  </si>
  <si>
    <t>Konsumsi</t>
  </si>
  <si>
    <t>Perjalanan Dinas</t>
  </si>
  <si>
    <t>Uang Saku Rapat</t>
  </si>
  <si>
    <t xml:space="preserve">Uang Saku </t>
  </si>
  <si>
    <t>Uang Transport</t>
  </si>
  <si>
    <t>Uang Harian</t>
  </si>
  <si>
    <t>Biaya Penginapan</t>
  </si>
  <si>
    <t>Paket Fullboard</t>
  </si>
  <si>
    <t>Paket Fullday/Halfday</t>
  </si>
  <si>
    <t>Program peningkatan kapasitas pengelola pendidikan di tingkat kabupaten/kota</t>
  </si>
  <si>
    <t>Peserta :</t>
  </si>
  <si>
    <t>- Dinas Pendidikan</t>
  </si>
  <si>
    <t xml:space="preserve">orang </t>
  </si>
  <si>
    <t>x</t>
  </si>
  <si>
    <t>hari</t>
  </si>
  <si>
    <t>OH</t>
  </si>
  <si>
    <t>- Bappeda</t>
  </si>
  <si>
    <t>- DPPKA</t>
  </si>
  <si>
    <t>Nara Sumber :</t>
  </si>
  <si>
    <t>JPL</t>
  </si>
  <si>
    <t>- Daerah</t>
  </si>
  <si>
    <t>Panitia</t>
  </si>
  <si>
    <t xml:space="preserve">Tempat </t>
  </si>
  <si>
    <t xml:space="preserve">unit </t>
  </si>
  <si>
    <t>UH</t>
  </si>
  <si>
    <t xml:space="preserve">Penggandaan Materi </t>
  </si>
  <si>
    <t>set</t>
  </si>
  <si>
    <t xml:space="preserve">Administrasi dan Operasional </t>
  </si>
  <si>
    <t xml:space="preserve">- Kit Meeting </t>
  </si>
  <si>
    <t>paket</t>
  </si>
  <si>
    <t>kali</t>
  </si>
  <si>
    <t>- Kantor Kemenag</t>
  </si>
  <si>
    <t>- Setda</t>
  </si>
  <si>
    <t>- DPRD</t>
  </si>
  <si>
    <t xml:space="preserve">kali </t>
  </si>
  <si>
    <t>Tempat</t>
  </si>
  <si>
    <t>Paket</t>
  </si>
  <si>
    <t xml:space="preserve">Pelaporan </t>
  </si>
  <si>
    <t>REKAPITULASI SPJ KEGIATAN</t>
  </si>
  <si>
    <t xml:space="preserve">Program </t>
  </si>
  <si>
    <t>Satuan</t>
  </si>
  <si>
    <t>Harga Satuan</t>
  </si>
  <si>
    <t xml:space="preserve">- Pelaporan </t>
  </si>
  <si>
    <t xml:space="preserve">- Dokumentasi dan  ATK </t>
  </si>
  <si>
    <t xml:space="preserve">- Spanduk Kegiatan </t>
  </si>
  <si>
    <t>Rekapitulasi Pembayaran Hibah Kepada Pemerintah Kabupaten/Kota  :</t>
  </si>
  <si>
    <r>
      <t xml:space="preserve">Pejabat </t>
    </r>
    <r>
      <rPr>
        <sz val="12"/>
        <color indexed="8"/>
        <rFont val="Arial"/>
        <family val="2"/>
      </rPr>
      <t>Pembuat Komitmen Hibah kepada Pemerintah Daerah</t>
    </r>
  </si>
  <si>
    <t>Pendamping (Rp)</t>
  </si>
  <si>
    <t>PHLN                         (Rp.)</t>
  </si>
  <si>
    <t>Total                       (Rp.)</t>
  </si>
  <si>
    <t>1.</t>
  </si>
  <si>
    <t>2.</t>
  </si>
  <si>
    <t>3.</t>
  </si>
  <si>
    <t>4.</t>
  </si>
  <si>
    <t>Pejabat Pembuat Komitmen</t>
  </si>
  <si>
    <t>Komponen Kegiatan</t>
  </si>
  <si>
    <t>Kegiatan</t>
  </si>
  <si>
    <t>Jumlah (Rp.)</t>
  </si>
  <si>
    <t>ATK dan Peralatan</t>
  </si>
  <si>
    <t>OJ</t>
  </si>
  <si>
    <t>Jpl</t>
  </si>
  <si>
    <t>Tanggal SP2D</t>
  </si>
  <si>
    <t>Nomor SP2D</t>
  </si>
  <si>
    <t>TOTAL</t>
  </si>
  <si>
    <t>Dinas Pendidikan</t>
  </si>
  <si>
    <t>Org</t>
  </si>
  <si>
    <t>Dewan Pendidikan</t>
  </si>
  <si>
    <t>Bappeda</t>
  </si>
  <si>
    <t>Kantor Kemenag</t>
  </si>
  <si>
    <t>BKD</t>
  </si>
  <si>
    <t>ORTALA</t>
  </si>
  <si>
    <t>DPPKAD</t>
  </si>
  <si>
    <t>Sekda</t>
  </si>
  <si>
    <t>DPRD</t>
  </si>
  <si>
    <t>PGRI</t>
  </si>
  <si>
    <t>Pusat</t>
  </si>
  <si>
    <t>Thp</t>
  </si>
  <si>
    <t>Daerah</t>
  </si>
  <si>
    <t>Set</t>
  </si>
  <si>
    <t>Administrasi &amp; Operasional Panitia</t>
  </si>
  <si>
    <t xml:space="preserve">Kit Meeting </t>
  </si>
  <si>
    <t xml:space="preserve">Dokumentasi dan  ATK </t>
  </si>
  <si>
    <t xml:space="preserve">Spanduk Kegiatan </t>
  </si>
  <si>
    <t>Penggandaan Materi :</t>
  </si>
  <si>
    <t xml:space="preserve">Sosialisasi SPM pada seluruh pemangku kepentingan bidang pendidikan tingkat Kab./Kota </t>
  </si>
  <si>
    <t>123456A</t>
  </si>
  <si>
    <t>Mengetahui :</t>
  </si>
  <si>
    <t>Pengguna Anggaran</t>
  </si>
  <si>
    <t>Bendahara Pengeluaran</t>
  </si>
  <si>
    <t>Nomor</t>
  </si>
  <si>
    <t>15 Maret 2015</t>
  </si>
  <si>
    <t>Biaya</t>
  </si>
  <si>
    <t>Lampiran</t>
  </si>
  <si>
    <t>Perihal</t>
  </si>
  <si>
    <t>Kepada</t>
  </si>
  <si>
    <t>Selaku Kuasa Pengguna Anggaran Hibah</t>
  </si>
  <si>
    <t>Kementerian Keuangan RI</t>
  </si>
  <si>
    <t>Jln. Wahidin No.1</t>
  </si>
  <si>
    <t>Jakarta</t>
  </si>
  <si>
    <t>Tembusan Yth.</t>
  </si>
  <si>
    <t>Permintaan Penyaluran Hibah</t>
  </si>
  <si>
    <t>(Kop Surat)</t>
  </si>
  <si>
    <t>, 12 Pebruari 2015</t>
  </si>
  <si>
    <t>Demikian disampaikan, dan atas perhatian Bapak diucapkan terimakasih.</t>
  </si>
  <si>
    <t>Untuk mendukung Permintaan Penyaluran Hibah tersebut, dengan ini dilampirkan dokumen-dokumen pendukung sebagai berikut :</t>
  </si>
  <si>
    <t>Kerjakan sesuai urut nomer sheet (dari sheet 1) , 2), dst)</t>
  </si>
  <si>
    <t>(1)</t>
  </si>
  <si>
    <t>(2)</t>
  </si>
  <si>
    <t>(3)</t>
  </si>
  <si>
    <t>(4)</t>
  </si>
  <si>
    <t>(5)</t>
  </si>
  <si>
    <t>(6)</t>
  </si>
  <si>
    <t>(7)</t>
  </si>
  <si>
    <t>(8)</t>
  </si>
  <si>
    <t>(9)</t>
  </si>
  <si>
    <t>(10)</t>
  </si>
  <si>
    <t>(11)</t>
  </si>
  <si>
    <t>(12)</t>
  </si>
  <si>
    <t>(13)</t>
  </si>
  <si>
    <t>(14)</t>
  </si>
  <si>
    <t xml:space="preserve">- </t>
  </si>
  <si>
    <t>(15)</t>
  </si>
  <si>
    <t>(16)</t>
  </si>
  <si>
    <t>Program : diisi nama program dari komponen kegiatan yang akan diajukan penyalurannya</t>
  </si>
  <si>
    <t>Kegiatan : diisi nama kegiatan dari komponen kegiatan yang akan diajukan penyalurannya</t>
  </si>
  <si>
    <t>Komponen kegiatan : diisi nama komponen kegiatan yang akan diajukan penyalurannya</t>
  </si>
  <si>
    <t>Tanggal dan Nomor SP2D : diisi tanggal diterbitkannya SP2D serta nomor SP2D dari komponen yang akan diajukan penyalurannya</t>
  </si>
  <si>
    <t>PETUNJUK PENGISIAN TEMPLATE</t>
  </si>
  <si>
    <t xml:space="preserve">Kolom (3)  tidak perlu diisi (secara otomatis terisi) </t>
  </si>
  <si>
    <t>Kolom (5) s/d (15) diisi harga satuan masing-masing beban biaya kegiatan</t>
  </si>
  <si>
    <t>Kolom  (4) diisi satuan dari  masing-masing beban biaya kegiatan</t>
  </si>
  <si>
    <t>5.</t>
  </si>
  <si>
    <t>6.</t>
  </si>
  <si>
    <t>7.</t>
  </si>
  <si>
    <t>8.</t>
  </si>
  <si>
    <t>SURAT PERNYATAAN TANGGUNG JAWAB MUTLAK</t>
  </si>
  <si>
    <t>Yang bertanda tangan dibawah ini, saya :</t>
  </si>
  <si>
    <t xml:space="preserve">Nama </t>
  </si>
  <si>
    <t>Demikian surat keterangan ini dibuat untuk dapat digunakan sebagaimana semestinya</t>
  </si>
  <si>
    <t>20 April 2015</t>
  </si>
  <si>
    <t>654321B</t>
  </si>
  <si>
    <t>PROGRAM PENGEMBANGAN KAPASITAS PENERAPAN-SPM DIKDAS</t>
  </si>
  <si>
    <t>Pada sheet ini ada bagian yang bisa diisi ada yang secara otomatis link dari sheet sebelumnya. Untuk bagian yang harus diisi petunjuknya ada pada Comment Box pada Cell dimana data tersebut akan dimasukan</t>
  </si>
  <si>
    <t>Nama Kabupaten/Kota</t>
  </si>
  <si>
    <t>Tahun kegiatan</t>
  </si>
  <si>
    <t>Nama Pengguna Anggaran</t>
  </si>
  <si>
    <t>Nama Kepala DPPKAD</t>
  </si>
  <si>
    <t>Nama Kepala SKPD</t>
  </si>
  <si>
    <t>Pejabat Pembuat Komitmen Hibah kepada Pemerintah Daerah</t>
  </si>
  <si>
    <t xml:space="preserve">DATA POKOK </t>
  </si>
  <si>
    <t>Nama Bendahara Pengeluaran</t>
  </si>
  <si>
    <t>Permintaan Penyaluran Tahap</t>
  </si>
  <si>
    <t>Nama Ibukota Kabupaten/Kota</t>
  </si>
  <si>
    <t>Untung, SPd</t>
  </si>
  <si>
    <t xml:space="preserve">Kepala DPPKAD </t>
  </si>
  <si>
    <t>No. BAP-             /              /               /20</t>
  </si>
  <si>
    <t>Nama Penanggungjawab Mutlak</t>
  </si>
  <si>
    <t>9.</t>
  </si>
  <si>
    <r>
      <rPr>
        <b/>
        <sz val="11"/>
        <color indexed="8"/>
        <rFont val="Calibri"/>
        <family val="2"/>
      </rPr>
      <t>Sheet --&gt;</t>
    </r>
    <r>
      <rPr>
        <b/>
        <sz val="11"/>
        <color indexed="10"/>
        <rFont val="Calibri"/>
        <family val="2"/>
      </rPr>
      <t xml:space="preserve"> "1) Progres report BAP lalu"</t>
    </r>
  </si>
  <si>
    <r>
      <rPr>
        <b/>
        <sz val="11"/>
        <color indexed="8"/>
        <rFont val="Calibri"/>
        <family val="2"/>
      </rPr>
      <t>Sheet --&gt; Input data pokok</t>
    </r>
    <r>
      <rPr>
        <sz val="11"/>
        <color theme="1"/>
        <rFont val="Calibri"/>
        <family val="2"/>
      </rPr>
      <t xml:space="preserve">  , Isikan sesuai dengan yang diminta pada cell warna kuning</t>
    </r>
  </si>
  <si>
    <t>Nama File  : Reimbursement_(nama kab/Kota)_ke-(……)       , (Contoh : Reimbursement_Lodoyo_ke-1)</t>
  </si>
  <si>
    <r>
      <rPr>
        <b/>
        <sz val="11"/>
        <color indexed="8"/>
        <rFont val="Calibri"/>
        <family val="2"/>
      </rPr>
      <t xml:space="preserve">Sheet --&gt; </t>
    </r>
    <r>
      <rPr>
        <b/>
        <sz val="11"/>
        <color indexed="10"/>
        <rFont val="Calibri"/>
        <family val="2"/>
      </rPr>
      <t xml:space="preserve">"2) SPJ SP2D-1 BAP skrg" </t>
    </r>
  </si>
  <si>
    <t>Kolom (2) diisi rincian beban biaya kegiatan (Peserta, Nara Sumber, Panitia, Tempat, Penggandaan materi dll) beserta besarannya (berapa orang, berapa hari, berapa kali, berapa set, dst)</t>
  </si>
  <si>
    <r>
      <rPr>
        <b/>
        <sz val="11"/>
        <color indexed="8"/>
        <rFont val="Calibri"/>
        <family val="2"/>
      </rPr>
      <t xml:space="preserve">Sheet --&gt; 3) dan Sheet --&gt; 4) </t>
    </r>
    <r>
      <rPr>
        <sz val="11"/>
        <color theme="1"/>
        <rFont val="Calibri"/>
        <family val="2"/>
      </rPr>
      <t xml:space="preserve">, merupakan sheet SPJ untuk SP2D yang lainya (Jika pengajuan penyaluran lebih dari satu SP2D). Cara pengisiannya sama dengan Sheet 2) </t>
    </r>
  </si>
  <si>
    <r>
      <t>Sheet --&gt;</t>
    </r>
    <r>
      <rPr>
        <b/>
        <sz val="11"/>
        <color indexed="10"/>
        <rFont val="Calibri"/>
        <family val="2"/>
      </rPr>
      <t xml:space="preserve"> "5) Progres Report BAP Skrg"</t>
    </r>
  </si>
  <si>
    <t>Kolom (16) , untuk kegiatan yang terdapat dalam BAP sebelumnya, maka kolom (16) diisi (link) dengan sheet "1)Progres report BAP lalu" pada kolom (16). Untuk kegiatan yang diajukan penyalurannya pada BAP sekarang, maka menggunakan rumus = Kolom (13)/Kolom (5) dikali 100%</t>
  </si>
  <si>
    <r>
      <t>Sheet</t>
    </r>
    <r>
      <rPr>
        <b/>
        <sz val="11"/>
        <color indexed="10"/>
        <rFont val="Calibri"/>
        <family val="2"/>
      </rPr>
      <t xml:space="preserve"> "6) BAP skrg"</t>
    </r>
  </si>
  <si>
    <t>Pada sheet ini ada bagian yang bisa diisi ada yang secara otomatis link dari sheet sebelumnya. Untuk bagian yang harus diisi petunjuknya ada di Comment Box pada Cell dimana data tersebut akan dimasukan</t>
  </si>
  <si>
    <t>SURAT KUASA</t>
  </si>
  <si>
    <t>Yang bertanda tangan dibawah ini, :</t>
  </si>
  <si>
    <t>Dengan ini memberi kuasa kepada :</t>
  </si>
  <si>
    <t>NIP</t>
  </si>
  <si>
    <t>Pangkat/Gol.</t>
  </si>
  <si>
    <t>Nama Provinsi</t>
  </si>
  <si>
    <t>Nama Pejabat yang diberi kuasa</t>
  </si>
  <si>
    <t>Pangkat/Golongan</t>
  </si>
  <si>
    <t>Nomor Rekening Kas Umum Daerah</t>
  </si>
  <si>
    <t>Yang memberi Kuasa,</t>
  </si>
  <si>
    <t>Yang diberi Kuasa,</t>
  </si>
  <si>
    <t>Nama Pemberi Kuasa</t>
  </si>
  <si>
    <r>
      <t>Sheet</t>
    </r>
    <r>
      <rPr>
        <b/>
        <sz val="11"/>
        <color indexed="10"/>
        <rFont val="Calibri"/>
        <family val="2"/>
      </rPr>
      <t xml:space="preserve"> "7) Surat Verifikasi" , Sheet "8) Surat Permintaan" </t>
    </r>
    <r>
      <rPr>
        <b/>
        <sz val="11"/>
        <rFont val="Calibri"/>
        <family val="2"/>
      </rPr>
      <t>dan</t>
    </r>
    <r>
      <rPr>
        <b/>
        <sz val="11"/>
        <color indexed="10"/>
        <rFont val="Calibri"/>
        <family val="2"/>
      </rPr>
      <t xml:space="preserve"> Sheet " 9)Tanggungjawab mutlak" </t>
    </r>
    <r>
      <rPr>
        <b/>
        <sz val="11"/>
        <rFont val="Calibri"/>
        <family val="2"/>
      </rPr>
      <t>serta</t>
    </r>
    <r>
      <rPr>
        <b/>
        <sz val="11"/>
        <color indexed="10"/>
        <rFont val="Calibri"/>
        <family val="2"/>
      </rPr>
      <t xml:space="preserve">  Sheet " 10)Surat Kuasa"</t>
    </r>
  </si>
  <si>
    <t>Pembayaran Hibah s.d BAP yang lalu</t>
  </si>
  <si>
    <t>Tanggal permintaan Verifikasi</t>
  </si>
  <si>
    <t>Tanggal permintaan penyaluran</t>
  </si>
  <si>
    <t>Pada hari ini,                   tanggal       bulan                             , tahun              , kami yang bertanda tangan di bawah ini :</t>
  </si>
  <si>
    <t>Kode</t>
  </si>
  <si>
    <t>Nama penandatangan BAP</t>
  </si>
  <si>
    <t xml:space="preserve">Alamat </t>
  </si>
  <si>
    <t>Tanggal surat kuasa</t>
  </si>
  <si>
    <t>Tanggal surat Pertanggungjawaban Mutlak</t>
  </si>
  <si>
    <r>
      <t>Kolom (8) : Jika pengajuan penyaluran pertama kali maka kolom ini kosong, tapi jika sebelumnya sudah pernah mengajukan maka kolom ini  diisi (di Link-an) dari</t>
    </r>
    <r>
      <rPr>
        <b/>
        <sz val="11"/>
        <color indexed="8"/>
        <rFont val="Calibri"/>
        <family val="2"/>
      </rPr>
      <t xml:space="preserve"> file dokumen pengajuan sebelumnya</t>
    </r>
    <r>
      <rPr>
        <sz val="11"/>
        <color theme="1"/>
        <rFont val="Calibri"/>
        <family val="2"/>
      </rPr>
      <t xml:space="preserve"> pada Sheet </t>
    </r>
    <r>
      <rPr>
        <b/>
        <sz val="11"/>
        <color indexed="10"/>
        <rFont val="Calibri"/>
        <family val="2"/>
      </rPr>
      <t xml:space="preserve">"5)Progres report BAP skr" </t>
    </r>
    <r>
      <rPr>
        <sz val="11"/>
        <color theme="1"/>
        <rFont val="Calibri"/>
        <family val="2"/>
      </rPr>
      <t>(12)</t>
    </r>
  </si>
  <si>
    <r>
      <t xml:space="preserve">Kolom (10) : Jika pengajuan penyaluran pertama kali maka kolom ini kosong, tapi jika sebelumnya sudah pernah mengajukan maka kolom ini diisi (di Link-an) dari </t>
    </r>
    <r>
      <rPr>
        <b/>
        <sz val="11"/>
        <color indexed="8"/>
        <rFont val="Calibri"/>
        <family val="2"/>
      </rPr>
      <t>file dokumen pengajuan sebelumnya</t>
    </r>
    <r>
      <rPr>
        <sz val="11"/>
        <color theme="1"/>
        <rFont val="Calibri"/>
        <family val="2"/>
      </rPr>
      <t xml:space="preserve"> pada Sheet </t>
    </r>
    <r>
      <rPr>
        <b/>
        <sz val="11"/>
        <color indexed="10"/>
        <rFont val="Calibri"/>
        <family val="2"/>
      </rPr>
      <t xml:space="preserve">"5)Progres report BAP skr" </t>
    </r>
    <r>
      <rPr>
        <sz val="11"/>
        <color theme="1"/>
        <rFont val="Calibri"/>
        <family val="2"/>
      </rPr>
      <t>kolom (14)</t>
    </r>
  </si>
  <si>
    <r>
      <t xml:space="preserve">Kolom (11) : Jika pengajuan penyaluran pertama kali maka kolom ini kosong, tapi jika sebelumnya sudah pernah mengajukan maka kolom ini diisi (di Link-an) dari </t>
    </r>
    <r>
      <rPr>
        <b/>
        <sz val="11"/>
        <color indexed="8"/>
        <rFont val="Calibri"/>
        <family val="2"/>
      </rPr>
      <t>file dokumen pengajuan sebelumnya</t>
    </r>
    <r>
      <rPr>
        <sz val="11"/>
        <color theme="1"/>
        <rFont val="Calibri"/>
        <family val="2"/>
      </rPr>
      <t xml:space="preserve"> pada Sheet </t>
    </r>
    <r>
      <rPr>
        <b/>
        <sz val="11"/>
        <color indexed="10"/>
        <rFont val="Calibri"/>
        <family val="2"/>
      </rPr>
      <t xml:space="preserve">"5)Progres report BAP skr" </t>
    </r>
    <r>
      <rPr>
        <sz val="11"/>
        <color theme="1"/>
        <rFont val="Calibri"/>
        <family val="2"/>
      </rPr>
      <t>kolom (16)</t>
    </r>
  </si>
  <si>
    <t>Kolom (7) s/d (10) merupakan link dari Sheet 2) , Sheet 3) dan Sheet 4) serta Sheet 5)</t>
  </si>
  <si>
    <t xml:space="preserve">Kolom (11) merupakan data dari Kolom (6) + (10) </t>
  </si>
  <si>
    <t>Kolom (14) merupakan link dari Sheet 2), Sheet 3) dan Sheet 4) serta sheet 5) pada baris total yang merupakan jumlah peserta dari kegiatan yang diadakan</t>
  </si>
  <si>
    <t>Total Hibah sd Tahun lalu</t>
  </si>
  <si>
    <t>Kolom (1) s/d (5) diisi data dari proposal/RKA. Jika baris untuk pengisian kegiatan/sub kegiatan kurang, maka dibolehkan menambah baris dengan cara insert row tepat diatan baris Total</t>
  </si>
  <si>
    <t>Kolom (1) s/d (6) merupakan link dari Sheet 1).  Jika baris untuk pengisian kegiatan/sub kegiatan kurang, maka dibolehkan menambah baris dengan cara insert row tepat diatan baris Total</t>
  </si>
  <si>
    <r>
      <t>Kolom (6) : diisi data dari pengajuan penyaluran dana sebelumnya pada thn yg sama. Jika statusnya pengajuan pertama maka kolom (6) ini kosong, tapi jika sebelumnya sudah pernah mengajukan pd thn yg sama, maka kolom (6) diisi (di Link-an) dari</t>
    </r>
    <r>
      <rPr>
        <u val="single"/>
        <sz val="11"/>
        <color indexed="8"/>
        <rFont val="Calibri"/>
        <family val="2"/>
      </rPr>
      <t xml:space="preserve"> </t>
    </r>
    <r>
      <rPr>
        <b/>
        <u val="single"/>
        <sz val="11"/>
        <rFont val="Calibri"/>
        <family val="2"/>
      </rPr>
      <t xml:space="preserve">file </t>
    </r>
    <r>
      <rPr>
        <b/>
        <u val="single"/>
        <sz val="11"/>
        <color indexed="8"/>
        <rFont val="Calibri"/>
        <family val="2"/>
      </rPr>
      <t>dokumen pengajuan sebelumnya</t>
    </r>
    <r>
      <rPr>
        <sz val="11"/>
        <color theme="1"/>
        <rFont val="Calibri"/>
        <family val="2"/>
      </rPr>
      <t xml:space="preserve"> pada  Sheet </t>
    </r>
    <r>
      <rPr>
        <b/>
        <sz val="11"/>
        <color indexed="10"/>
        <rFont val="Calibri"/>
        <family val="2"/>
      </rPr>
      <t xml:space="preserve">"5)Progres report BAP skr" </t>
    </r>
    <r>
      <rPr>
        <sz val="11"/>
        <rFont val="Calibri"/>
        <family val="2"/>
      </rPr>
      <t xml:space="preserve"> </t>
    </r>
    <r>
      <rPr>
        <sz val="11"/>
        <color theme="1"/>
        <rFont val="Calibri"/>
        <family val="2"/>
      </rPr>
      <t>kolom (11)</t>
    </r>
  </si>
  <si>
    <t>25 Mei 2016</t>
  </si>
  <si>
    <t>1152/Kuasa BUD/DISDIK/2016</t>
  </si>
  <si>
    <t>Peserta</t>
  </si>
  <si>
    <t>Hari</t>
  </si>
  <si>
    <t>oh</t>
  </si>
  <si>
    <t>DAT</t>
  </si>
  <si>
    <t>Pkt</t>
  </si>
  <si>
    <t>keg</t>
  </si>
  <si>
    <t>Kit Meeting (Peserta)</t>
  </si>
  <si>
    <t>pkt</t>
  </si>
  <si>
    <t>buah</t>
  </si>
  <si>
    <t>-Guru SD/MI</t>
  </si>
  <si>
    <t>Ruang</t>
  </si>
  <si>
    <t xml:space="preserve">Dokumentasi </t>
  </si>
  <si>
    <t>Keg</t>
  </si>
  <si>
    <t>Operator</t>
  </si>
  <si>
    <t>Tempat Penginapan</t>
  </si>
  <si>
    <t>Kmr</t>
  </si>
  <si>
    <t>-Guru SMP/MTs</t>
  </si>
  <si>
    <t>-Pengawas SD/MI/SMP/MTs</t>
  </si>
  <si>
    <t>25  Mei 2016</t>
  </si>
  <si>
    <t>Pelatihan MBS dan  Pendampingan Penyusunan Perencanaan dan Pengganggaran  dan Laporan bagi Sekolah (Rencana Kerja Tahunan dan RKAS)  berbasis SPM  ( Angkatan I dan II )</t>
  </si>
  <si>
    <t>16 Juni  2016 dan 23 Juni 2016</t>
  </si>
  <si>
    <t>1524/kuasa BUD/DISDIK/2016,1525/kuasa BUD/DISDIK/2016,152A/kuasa BUD/DISDIK/2016,1523/kuasa BUD/DISDIK/2016</t>
  </si>
  <si>
    <t>-Kepala Sekolah SD/MI/SMP/MTs</t>
  </si>
  <si>
    <t xml:space="preserve">  Jumalh Laik-Laki</t>
  </si>
  <si>
    <t xml:space="preserve">  Jumalh Perempuan</t>
  </si>
  <si>
    <t>Konsumsi Peserta</t>
  </si>
  <si>
    <t>Cetak Sertifikat</t>
  </si>
  <si>
    <t>Materai</t>
  </si>
  <si>
    <t>Narasumber</t>
  </si>
  <si>
    <t>____________2016</t>
  </si>
  <si>
    <t>Pelatihan MBS dan  Pendampingan Penyusunan Perencanaan dan Pengganggaran  dan Laporan bagi Sekolah (Rencana Kerja Tahunan dan RKAS)  berbasis SPM  ( Angkatan III dan IV )</t>
  </si>
  <si>
    <t>Pelatihan MBS dan  Pendampingan Penyusunan Perencanaan dan Pengganggaran  dan Laporan bagi Sekolah (Rencana Kerja Tahunan dan RKAS)  berbasis SPM  ( Angkatan V dan VI )</t>
  </si>
  <si>
    <t>Pelatihan MBS dan  Pendampingan Penyusunan Perencanaan dan Pengganggaran  dan Laporan bagi Sekolah (Rencana Kerja Tahunan dan RKAS)  berbasis SPM  ( Angkatan VII )</t>
  </si>
  <si>
    <t>Nomor  dan Tanggal PHD</t>
  </si>
  <si>
    <t>KOP SURAT</t>
  </si>
  <si>
    <t>SP DIPA- 999.02.1.985251/2018,Tanggal 25 Mei 2018</t>
  </si>
  <si>
    <t>Krisnandar</t>
  </si>
  <si>
    <t>19711229 199703 1 001</t>
  </si>
  <si>
    <t>Besaran Hibah dalam PHD</t>
  </si>
  <si>
    <t>Nomor Register</t>
  </si>
  <si>
    <t>Pembayaran Hibah Fisik BAP ini (Netto)</t>
  </si>
  <si>
    <t>Fisik Porsi PHLN (100% x 1.e)</t>
  </si>
  <si>
    <t>Fisik Porsi Pendamping</t>
  </si>
  <si>
    <t>Yth. Direktur Pembiayaan dan Transfer Non Dana Perimbangan</t>
  </si>
  <si>
    <t>Dirjen Sumber Daya Air, Kementerian PUPR</t>
  </si>
  <si>
    <t>, tanggal</t>
  </si>
  <si>
    <r>
      <t>c.</t>
    </r>
    <r>
      <rPr>
        <sz val="12"/>
        <color indexed="8"/>
        <rFont val="Arial"/>
        <family val="2"/>
      </rPr>
      <t> Berita Acara Pembayaran (BAP);</t>
    </r>
  </si>
  <si>
    <r>
      <t>b.</t>
    </r>
    <r>
      <rPr>
        <sz val="12"/>
        <color indexed="8"/>
        <rFont val="Arial"/>
        <family val="2"/>
      </rPr>
      <t> Surat Pernyataan Tanggung Jawab Mutlak;</t>
    </r>
  </si>
  <si>
    <t xml:space="preserve">PHD Nomor dan Tanggal  </t>
  </si>
  <si>
    <t>PHD-.../IPDMIP/PK/2018, Tanggal 14 FEBRUARI 2018</t>
  </si>
  <si>
    <r>
      <t xml:space="preserve">Integrated Participatory Development and Management of Irrigation Project (IPDMIP - </t>
    </r>
    <r>
      <rPr>
        <i/>
        <sz val="11"/>
        <color indexed="10"/>
        <rFont val="Arial"/>
        <family val="2"/>
      </rPr>
      <t>ADB/AIF/IFAD</t>
    </r>
    <r>
      <rPr>
        <i/>
        <sz val="11"/>
        <color indexed="8"/>
        <rFont val="Arial"/>
        <family val="2"/>
      </rPr>
      <t>)</t>
    </r>
  </si>
  <si>
    <r>
      <t xml:space="preserve">Berdasarkan Perjanjian Hibah Daerah (PHD) nomor PHD.../IPDMIP/PK/2018 tanggal 14 Februari 2018, bersama ini kami mengajukan Permintaan Penyaluran Hibah untuk kegiatan Hibah </t>
    </r>
    <r>
      <rPr>
        <i/>
        <sz val="12"/>
        <color indexed="8"/>
        <rFont val="Arial"/>
        <family val="2"/>
      </rPr>
      <t xml:space="preserve">Integrated Participatory Development and Management of Irrigation Project (IPDMIP - </t>
    </r>
    <r>
      <rPr>
        <i/>
        <sz val="12"/>
        <color indexed="10"/>
        <rFont val="Arial"/>
        <family val="2"/>
      </rPr>
      <t>ADB/AIF/IFAD</t>
    </r>
    <r>
      <rPr>
        <i/>
        <sz val="12"/>
        <color indexed="8"/>
        <rFont val="Arial"/>
        <family val="2"/>
      </rPr>
      <t>)</t>
    </r>
    <r>
      <rPr>
        <sz val="12"/>
        <color indexed="8"/>
        <rFont val="Arial"/>
        <family val="2"/>
      </rPr>
      <t xml:space="preserve"> Tahun Anggaran 2018 sebesar Rp.. (terbilang)</t>
    </r>
  </si>
  <si>
    <r>
      <t>a.</t>
    </r>
    <r>
      <rPr>
        <sz val="12"/>
        <color indexed="8"/>
        <rFont val="Arial"/>
        <family val="2"/>
      </rPr>
      <t xml:space="preserve"> Surat Pertimbangan/ Rekomendasi Penyaluran dari </t>
    </r>
    <r>
      <rPr>
        <i/>
        <sz val="12"/>
        <color indexed="8"/>
        <rFont val="Arial"/>
        <family val="2"/>
      </rPr>
      <t>EA</t>
    </r>
  </si>
  <si>
    <r>
      <t>d.</t>
    </r>
    <r>
      <rPr>
        <sz val="12"/>
        <color indexed="8"/>
        <rFont val="Arial"/>
        <family val="2"/>
      </rPr>
      <t> Salinan Rekening Koran RKUD;</t>
    </r>
  </si>
  <si>
    <t>f. Salinan DPA-SKPD kegiatan Hibah Tahun Berjalan;</t>
  </si>
  <si>
    <t>g. Salinan SPM &amp; SP2D kegiatan Hibah Tahun Berjalan;</t>
  </si>
  <si>
    <t>h. Laporan Triwulan.</t>
  </si>
  <si>
    <t>e. Salinan Hasil Verifikasi dari Kementerian Teknis/ PPMU;</t>
  </si>
  <si>
    <r>
      <t xml:space="preserve">sebagai Pengguna Dana Hibah pada Provinsi/Kab/Kota … untuk kegiatan Hibah </t>
    </r>
    <r>
      <rPr>
        <i/>
        <sz val="12"/>
        <color indexed="8"/>
        <rFont val="Arial"/>
        <family val="2"/>
      </rPr>
      <t xml:space="preserve">Integrated Participatory Development and Management of Irrigation Project (IPDMIP - </t>
    </r>
    <r>
      <rPr>
        <i/>
        <sz val="12"/>
        <color indexed="10"/>
        <rFont val="Arial"/>
        <family val="2"/>
      </rPr>
      <t>ADB/AIF/IFAD</t>
    </r>
    <r>
      <rPr>
        <i/>
        <sz val="12"/>
        <color indexed="8"/>
        <rFont val="Arial"/>
        <family val="2"/>
      </rPr>
      <t>)</t>
    </r>
    <r>
      <rPr>
        <sz val="12"/>
        <color indexed="8"/>
        <rFont val="Arial"/>
        <family val="2"/>
      </rPr>
      <t xml:space="preserve"> dan sesuai dengan Perjanjian Hibah Daerah (PHD) nomor PHD.../IPDMIP/PK/2018 tanggal 14 Februari 2018, dengan ini menyatakan dengan sesungguhnya bahwa saya bertanggung jawab penuh terhadap kebenaran perhitungan dan penetapan besaran serta penggunaan dana hibah untuk permintaan tahap .. sebesar Rp.. (terbilang) sesuai dengan ketentuan perundang-undangan dan menyatakan bahwa kegiatan tersebut telah dialokasikan dalam Dokumen Pelaksanaan Anggaran.</t>
    </r>
  </si>
  <si>
    <t>Nomor :          /          /2018</t>
  </si>
  <si>
    <r>
      <t>Untuk bertindak atas nama Pemerintah Kab/Prov...  menandatangani Surat Permohonan Verifikasi Dokumen Permintaan Penyaluran Hibah, Surat Permintaan Penyaluran Hibah dan Surat Pernyataan Tanggung Jawab Mutlak serta dokumen-dokumen lain yang berkaitan dengan hibah guna memperlancar penyaluran hibah Program</t>
    </r>
    <r>
      <rPr>
        <i/>
        <sz val="12"/>
        <color indexed="8"/>
        <rFont val="Arial"/>
        <family val="2"/>
      </rPr>
      <t xml:space="preserve"> Integrated Participatory Development and Management of Irrigation Project (IPDMIP - </t>
    </r>
    <r>
      <rPr>
        <i/>
        <sz val="12"/>
        <color indexed="10"/>
        <rFont val="Arial"/>
        <family val="2"/>
      </rPr>
      <t>ADB/AIF/IFAD</t>
    </r>
    <r>
      <rPr>
        <i/>
        <sz val="12"/>
        <color indexed="8"/>
        <rFont val="Arial"/>
        <family val="2"/>
      </rPr>
      <t>)</t>
    </r>
    <r>
      <rPr>
        <sz val="12"/>
        <color indexed="8"/>
        <rFont val="Arial"/>
        <family val="2"/>
      </rPr>
      <t xml:space="preserve"> berdasarkan Perjanjian Hibah Daerah (PHD) antara Pemerintah Republik Indonesia dengan Pemerintah Daerah  ...  Nomor :  PHD-.../IPDMIP/PK/2018, Tanggal 14 FEBRUARI 2018</t>
    </r>
  </si>
</sst>
</file>

<file path=xl/styles.xml><?xml version="1.0" encoding="utf-8"?>
<styleSheet xmlns="http://schemas.openxmlformats.org/spreadsheetml/2006/main">
  <numFmts count="33">
    <numFmt numFmtId="5" formatCode="&quot;Rp&quot;#,##0;\-&quot;Rp&quot;#,##0"/>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Rp&quot;#,##0_);\(&quot;Rp&quot;#,##0\)"/>
    <numFmt numFmtId="165" formatCode="&quot;Rp&quot;#,##0_);[Red]\(&quot;Rp&quot;#,##0\)"/>
    <numFmt numFmtId="166" formatCode="&quot;Rp&quot;#,##0.00_);\(&quot;Rp&quot;#,##0.00\)"/>
    <numFmt numFmtId="167" formatCode="&quot;Rp&quot;#,##0.00_);[Red]\(&quot;Rp&quot;#,##0.00\)"/>
    <numFmt numFmtId="168" formatCode="_(&quot;Rp&quot;* #,##0_);_(&quot;Rp&quot;* \(#,##0\);_(&quot;Rp&quot;* &quot;-&quot;_);_(@_)"/>
    <numFmt numFmtId="169" formatCode="_(* #,##0_);_(* \(#,##0\);_(* &quot;-&quot;_);_(@_)"/>
    <numFmt numFmtId="170" formatCode="_(&quot;Rp&quot;* #,##0.00_);_(&quot;Rp&quot;* \(#,##0.00\);_(&quot;Rp&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_(* #,##0.0_);_(* \(#,##0.0\);_(* &quot;-&quot;??_);_(@_)"/>
    <numFmt numFmtId="183" formatCode="_(* #,##0_);_(* \(#,##0\);_(* &quot;-&quot;??_);_(@_)"/>
    <numFmt numFmtId="184" formatCode="[$-409]dddd\,\ mmmm\ d\,\ yyyy"/>
    <numFmt numFmtId="185" formatCode="[$-409]h:mm:ss\ AM/PM"/>
    <numFmt numFmtId="186" formatCode="_([$Rp-421]* #,##0_);_([$Rp-421]* \(#,##0\);_([$Rp-421]* &quot;-&quot;_);_(@_)"/>
    <numFmt numFmtId="187" formatCode="[$-F800]dddd\,\ mmmm\ dd\,\ yyyy"/>
    <numFmt numFmtId="188" formatCode="[$-421]dd\ mmmm\ yyyy"/>
  </numFmts>
  <fonts count="89">
    <font>
      <sz val="11"/>
      <color theme="1"/>
      <name val="Calibri"/>
      <family val="2"/>
    </font>
    <font>
      <sz val="11"/>
      <color indexed="8"/>
      <name val="Calibri"/>
      <family val="2"/>
    </font>
    <font>
      <sz val="12"/>
      <color indexed="8"/>
      <name val="Arial"/>
      <family val="2"/>
    </font>
    <font>
      <b/>
      <sz val="11"/>
      <name val="Arial Narrow"/>
      <family val="2"/>
    </font>
    <font>
      <sz val="11"/>
      <name val="Arial Narrow"/>
      <family val="2"/>
    </font>
    <font>
      <sz val="9"/>
      <name val="Tahoma"/>
      <family val="2"/>
    </font>
    <font>
      <b/>
      <sz val="9"/>
      <name val="Tahoma"/>
      <family val="2"/>
    </font>
    <font>
      <b/>
      <sz val="11"/>
      <color indexed="10"/>
      <name val="Calibri"/>
      <family val="2"/>
    </font>
    <font>
      <b/>
      <u val="single"/>
      <sz val="11"/>
      <color indexed="8"/>
      <name val="Calibri"/>
      <family val="2"/>
    </font>
    <font>
      <b/>
      <sz val="11"/>
      <name val="Calibri"/>
      <family val="2"/>
    </font>
    <font>
      <b/>
      <sz val="11"/>
      <color indexed="8"/>
      <name val="Calibri"/>
      <family val="2"/>
    </font>
    <font>
      <u val="single"/>
      <sz val="11"/>
      <color indexed="8"/>
      <name val="Calibri"/>
      <family val="2"/>
    </font>
    <font>
      <b/>
      <u val="single"/>
      <sz val="11"/>
      <name val="Calibri"/>
      <family val="2"/>
    </font>
    <font>
      <sz val="11"/>
      <name val="Calibri"/>
      <family val="2"/>
    </font>
    <font>
      <b/>
      <sz val="7"/>
      <name val="Arial Narrow"/>
      <family val="2"/>
    </font>
    <font>
      <i/>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8"/>
      <name val="Arial Narrow"/>
      <family val="2"/>
    </font>
    <font>
      <b/>
      <sz val="12"/>
      <color indexed="8"/>
      <name val="Arial"/>
      <family val="2"/>
    </font>
    <font>
      <b/>
      <sz val="11"/>
      <color indexed="8"/>
      <name val="Arial Narrow"/>
      <family val="2"/>
    </font>
    <font>
      <sz val="11"/>
      <color indexed="10"/>
      <name val="Arial Narrow"/>
      <family val="2"/>
    </font>
    <font>
      <sz val="11"/>
      <color indexed="8"/>
      <name val="Arial"/>
      <family val="2"/>
    </font>
    <font>
      <b/>
      <u val="single"/>
      <sz val="12"/>
      <color indexed="8"/>
      <name val="Arial"/>
      <family val="2"/>
    </font>
    <font>
      <b/>
      <sz val="7"/>
      <color indexed="8"/>
      <name val="Arial Narrow"/>
      <family val="2"/>
    </font>
    <font>
      <sz val="7"/>
      <color indexed="8"/>
      <name val="Arial Narrow"/>
      <family val="2"/>
    </font>
    <font>
      <b/>
      <sz val="7"/>
      <color indexed="8"/>
      <name val="Arial"/>
      <family val="2"/>
    </font>
    <font>
      <b/>
      <sz val="20"/>
      <color indexed="9"/>
      <name val="Calibri"/>
      <family val="2"/>
    </font>
    <font>
      <b/>
      <sz val="14"/>
      <color indexed="9"/>
      <name val="Arial"/>
      <family val="2"/>
    </font>
    <font>
      <b/>
      <u val="single"/>
      <sz val="11"/>
      <color indexed="8"/>
      <name val="Arial Narrow"/>
      <family val="2"/>
    </font>
    <font>
      <b/>
      <u val="single"/>
      <sz val="16"/>
      <color indexed="8"/>
      <name val="Arial"/>
      <family val="2"/>
    </font>
    <font>
      <b/>
      <sz val="14"/>
      <color indexed="8"/>
      <name val="Arial"/>
      <family val="2"/>
    </font>
    <font>
      <i/>
      <sz val="11"/>
      <color indexed="8"/>
      <name val="Arial"/>
      <family val="2"/>
    </font>
    <font>
      <b/>
      <sz val="16"/>
      <color indexed="8"/>
      <name val="Tahoma"/>
      <family val="2"/>
    </font>
    <font>
      <sz val="16"/>
      <color indexed="8"/>
      <name val="Tahoma"/>
      <family val="2"/>
    </font>
    <font>
      <i/>
      <sz val="11"/>
      <color indexed="10"/>
      <name val="Arial"/>
      <family val="2"/>
    </font>
    <font>
      <i/>
      <sz val="12"/>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1"/>
      <color theme="1"/>
      <name val="Arial Narrow"/>
      <family val="2"/>
    </font>
    <font>
      <sz val="12"/>
      <color rgb="FF000000"/>
      <name val="Arial"/>
      <family val="2"/>
    </font>
    <font>
      <b/>
      <sz val="12"/>
      <color theme="1"/>
      <name val="Arial"/>
      <family val="2"/>
    </font>
    <font>
      <b/>
      <sz val="11"/>
      <color theme="1"/>
      <name val="Arial Narrow"/>
      <family val="2"/>
    </font>
    <font>
      <b/>
      <sz val="11"/>
      <color rgb="FF000000"/>
      <name val="Arial Narrow"/>
      <family val="2"/>
    </font>
    <font>
      <sz val="11"/>
      <color rgb="FF000000"/>
      <name val="Arial Narrow"/>
      <family val="2"/>
    </font>
    <font>
      <sz val="11"/>
      <color rgb="FFFF0000"/>
      <name val="Arial Narrow"/>
      <family val="2"/>
    </font>
    <font>
      <b/>
      <sz val="12"/>
      <color rgb="FF000000"/>
      <name val="Arial"/>
      <family val="2"/>
    </font>
    <font>
      <sz val="11"/>
      <color theme="1"/>
      <name val="Arial"/>
      <family val="2"/>
    </font>
    <font>
      <b/>
      <u val="single"/>
      <sz val="12"/>
      <color theme="1"/>
      <name val="Arial"/>
      <family val="2"/>
    </font>
    <font>
      <b/>
      <sz val="7"/>
      <color theme="1"/>
      <name val="Arial Narrow"/>
      <family val="2"/>
    </font>
    <font>
      <sz val="7"/>
      <color theme="1"/>
      <name val="Arial Narrow"/>
      <family val="2"/>
    </font>
    <font>
      <b/>
      <sz val="7"/>
      <color rgb="FF000000"/>
      <name val="Arial Narrow"/>
      <family val="2"/>
    </font>
    <font>
      <b/>
      <sz val="7"/>
      <color rgb="FF000000"/>
      <name val="Arial"/>
      <family val="2"/>
    </font>
    <font>
      <sz val="7"/>
      <color rgb="FF000000"/>
      <name val="Arial Narrow"/>
      <family val="2"/>
    </font>
    <font>
      <b/>
      <sz val="20"/>
      <color theme="0"/>
      <name val="Calibri"/>
      <family val="2"/>
    </font>
    <font>
      <b/>
      <sz val="14"/>
      <color theme="0"/>
      <name val="Arial"/>
      <family val="2"/>
    </font>
    <font>
      <b/>
      <u val="single"/>
      <sz val="11"/>
      <color theme="1"/>
      <name val="Arial Narrow"/>
      <family val="2"/>
    </font>
    <font>
      <b/>
      <u val="single"/>
      <sz val="16"/>
      <color theme="1"/>
      <name val="Arial"/>
      <family val="2"/>
    </font>
    <font>
      <b/>
      <sz val="14"/>
      <color theme="1"/>
      <name val="Arial"/>
      <family val="2"/>
    </font>
    <font>
      <i/>
      <sz val="11"/>
      <color theme="1"/>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tint="0.49998000264167786"/>
        <bgColor indexed="64"/>
      </patternFill>
    </fill>
    <fill>
      <patternFill patternType="solid">
        <fgColor theme="0"/>
        <bgColor indexed="64"/>
      </patternFill>
    </fill>
    <fill>
      <patternFill patternType="solid">
        <fgColor rgb="FF92D050"/>
        <bgColor indexed="64"/>
      </patternFill>
    </fill>
    <fill>
      <patternFill patternType="solid">
        <fgColor theme="0" tint="-0.4999699890613556"/>
        <bgColor indexed="64"/>
      </patternFill>
    </fill>
    <fill>
      <patternFill patternType="solid">
        <fgColor rgb="FFFFFF00"/>
        <bgColor indexed="64"/>
      </patternFill>
    </fill>
    <fill>
      <patternFill patternType="solid">
        <fgColor theme="6" tint="-0.4999699890613556"/>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99">
    <xf numFmtId="0" fontId="0" fillId="0" borderId="0" xfId="0" applyFont="1" applyAlignment="1">
      <alignment/>
    </xf>
    <xf numFmtId="0" fontId="66" fillId="0" borderId="0" xfId="0" applyFont="1" applyAlignment="1">
      <alignment/>
    </xf>
    <xf numFmtId="0" fontId="67" fillId="0" borderId="0" xfId="0" applyFont="1" applyAlignment="1">
      <alignment/>
    </xf>
    <xf numFmtId="0" fontId="67" fillId="0" borderId="0" xfId="0" applyFont="1" applyAlignment="1">
      <alignment horizontal="center"/>
    </xf>
    <xf numFmtId="0" fontId="66" fillId="33" borderId="0" xfId="0" applyFont="1" applyFill="1" applyAlignment="1">
      <alignment vertical="top"/>
    </xf>
    <xf numFmtId="0" fontId="68" fillId="34" borderId="0" xfId="0" applyFont="1" applyFill="1" applyBorder="1" applyAlignment="1" applyProtection="1">
      <alignment vertical="top" wrapText="1"/>
      <protection/>
    </xf>
    <xf numFmtId="0" fontId="66" fillId="33" borderId="0" xfId="0" applyFont="1" applyFill="1" applyBorder="1" applyAlignment="1">
      <alignment vertical="top" wrapText="1"/>
    </xf>
    <xf numFmtId="0" fontId="66" fillId="33" borderId="0" xfId="0" applyFont="1" applyFill="1" applyBorder="1" applyAlignment="1">
      <alignment vertical="top"/>
    </xf>
    <xf numFmtId="0" fontId="69" fillId="34" borderId="0" xfId="0" applyFont="1" applyFill="1" applyBorder="1" applyAlignment="1" applyProtection="1">
      <alignment horizontal="left" vertical="top" wrapText="1"/>
      <protection/>
    </xf>
    <xf numFmtId="0" fontId="69" fillId="34" borderId="0" xfId="0" applyFont="1" applyFill="1" applyBorder="1" applyAlignment="1" applyProtection="1">
      <alignment vertical="top"/>
      <protection/>
    </xf>
    <xf numFmtId="0" fontId="67" fillId="0" borderId="0" xfId="0" applyFont="1" applyAlignment="1">
      <alignment wrapText="1"/>
    </xf>
    <xf numFmtId="183" fontId="67" fillId="0" borderId="0" xfId="0" applyNumberFormat="1" applyFont="1" applyAlignment="1">
      <alignment/>
    </xf>
    <xf numFmtId="0" fontId="67" fillId="0" borderId="10" xfId="0" applyFont="1" applyBorder="1" applyAlignment="1">
      <alignment/>
    </xf>
    <xf numFmtId="0" fontId="67" fillId="0" borderId="10" xfId="0" applyFont="1" applyBorder="1" applyAlignment="1">
      <alignment wrapText="1"/>
    </xf>
    <xf numFmtId="183" fontId="67" fillId="0" borderId="10" xfId="42" applyNumberFormat="1" applyFont="1" applyBorder="1" applyAlignment="1">
      <alignment/>
    </xf>
    <xf numFmtId="0" fontId="70" fillId="0" borderId="0" xfId="0" applyFont="1" applyAlignment="1">
      <alignment/>
    </xf>
    <xf numFmtId="0" fontId="67" fillId="0" borderId="11" xfId="0" applyFont="1" applyBorder="1" applyAlignment="1">
      <alignment/>
    </xf>
    <xf numFmtId="0" fontId="70" fillId="0" borderId="12" xfId="0" applyFont="1" applyBorder="1" applyAlignment="1">
      <alignment/>
    </xf>
    <xf numFmtId="0" fontId="67" fillId="0" borderId="12" xfId="0" applyFont="1" applyBorder="1" applyAlignment="1">
      <alignment/>
    </xf>
    <xf numFmtId="0" fontId="67" fillId="0" borderId="12" xfId="0" applyFont="1" applyBorder="1" applyAlignment="1">
      <alignment horizontal="center"/>
    </xf>
    <xf numFmtId="0" fontId="67" fillId="0" borderId="12" xfId="0" applyFont="1" applyBorder="1" applyAlignment="1">
      <alignment wrapText="1"/>
    </xf>
    <xf numFmtId="183" fontId="70" fillId="0" borderId="13" xfId="0" applyNumberFormat="1" applyFont="1" applyBorder="1" applyAlignment="1">
      <alignment/>
    </xf>
    <xf numFmtId="0" fontId="67" fillId="0" borderId="13" xfId="0" applyFont="1" applyBorder="1" applyAlignment="1">
      <alignment/>
    </xf>
    <xf numFmtId="0" fontId="67" fillId="0" borderId="14" xfId="0" applyFont="1" applyBorder="1" applyAlignment="1">
      <alignment/>
    </xf>
    <xf numFmtId="0" fontId="70" fillId="0" borderId="11" xfId="0" applyFont="1" applyBorder="1" applyAlignment="1">
      <alignment/>
    </xf>
    <xf numFmtId="169" fontId="70" fillId="0" borderId="12" xfId="0" applyNumberFormat="1" applyFont="1" applyBorder="1" applyAlignment="1">
      <alignment/>
    </xf>
    <xf numFmtId="0" fontId="70" fillId="0" borderId="12" xfId="0" applyFont="1" applyBorder="1" applyAlignment="1">
      <alignment horizontal="center"/>
    </xf>
    <xf numFmtId="0" fontId="70" fillId="0" borderId="12" xfId="0" applyFont="1" applyBorder="1" applyAlignment="1">
      <alignment wrapText="1"/>
    </xf>
    <xf numFmtId="0" fontId="70" fillId="0" borderId="13" xfId="0" applyFont="1" applyBorder="1" applyAlignment="1">
      <alignment/>
    </xf>
    <xf numFmtId="0" fontId="69" fillId="34" borderId="0" xfId="0" applyFont="1" applyFill="1" applyBorder="1" applyAlignment="1" applyProtection="1">
      <alignment horizontal="center" vertical="top" wrapText="1"/>
      <protection/>
    </xf>
    <xf numFmtId="0" fontId="68" fillId="34" borderId="0" xfId="0" applyFont="1" applyFill="1" applyBorder="1" applyAlignment="1" applyProtection="1">
      <alignment horizontal="center" vertical="top" wrapText="1"/>
      <protection/>
    </xf>
    <xf numFmtId="0" fontId="66" fillId="34" borderId="0" xfId="0" applyFont="1" applyFill="1" applyBorder="1" applyAlignment="1" applyProtection="1">
      <alignment horizontal="center" vertical="top" wrapText="1"/>
      <protection/>
    </xf>
    <xf numFmtId="0" fontId="66" fillId="34" borderId="0" xfId="0" applyFont="1" applyFill="1" applyBorder="1" applyAlignment="1" applyProtection="1">
      <alignment vertical="top" wrapText="1"/>
      <protection/>
    </xf>
    <xf numFmtId="0" fontId="66" fillId="34" borderId="0" xfId="0" applyFont="1" applyFill="1" applyBorder="1" applyAlignment="1" applyProtection="1" quotePrefix="1">
      <alignment horizontal="center" vertical="top" wrapText="1"/>
      <protection/>
    </xf>
    <xf numFmtId="183" fontId="66" fillId="34" borderId="0" xfId="42" applyNumberFormat="1" applyFont="1" applyFill="1" applyBorder="1" applyAlignment="1" applyProtection="1">
      <alignment vertical="top" wrapText="1"/>
      <protection/>
    </xf>
    <xf numFmtId="0" fontId="66" fillId="34" borderId="0" xfId="0" applyFont="1" applyFill="1" applyBorder="1" applyAlignment="1" applyProtection="1">
      <alignment horizontal="left" vertical="top" wrapText="1"/>
      <protection/>
    </xf>
    <xf numFmtId="0" fontId="69" fillId="34" borderId="0" xfId="0" applyFont="1" applyFill="1" applyBorder="1" applyAlignment="1" applyProtection="1">
      <alignment vertical="top" wrapText="1"/>
      <protection/>
    </xf>
    <xf numFmtId="0" fontId="66" fillId="34" borderId="0" xfId="0" applyFont="1" applyFill="1" applyBorder="1" applyAlignment="1" applyProtection="1">
      <alignment horizontal="right" vertical="top" wrapText="1"/>
      <protection/>
    </xf>
    <xf numFmtId="183" fontId="66" fillId="34" borderId="0" xfId="0" applyNumberFormat="1" applyFont="1" applyFill="1" applyBorder="1" applyAlignment="1" applyProtection="1">
      <alignment vertical="top" wrapText="1"/>
      <protection/>
    </xf>
    <xf numFmtId="0" fontId="66" fillId="34" borderId="15" xfId="0" applyFont="1" applyFill="1" applyBorder="1" applyAlignment="1" applyProtection="1">
      <alignment horizontal="center" vertical="top" wrapText="1"/>
      <protection/>
    </xf>
    <xf numFmtId="0" fontId="66" fillId="34" borderId="10" xfId="0" applyFont="1" applyFill="1" applyBorder="1" applyAlignment="1" applyProtection="1">
      <alignment horizontal="center" vertical="top" wrapText="1"/>
      <protection/>
    </xf>
    <xf numFmtId="183" fontId="66" fillId="34" borderId="10" xfId="42" applyNumberFormat="1" applyFont="1" applyFill="1" applyBorder="1" applyAlignment="1" applyProtection="1">
      <alignment vertical="top" wrapText="1"/>
      <protection/>
    </xf>
    <xf numFmtId="0" fontId="66" fillId="34" borderId="0" xfId="0" applyFont="1" applyFill="1" applyBorder="1" applyAlignment="1" applyProtection="1">
      <alignment vertical="top"/>
      <protection/>
    </xf>
    <xf numFmtId="0" fontId="70" fillId="0" borderId="0" xfId="0" applyFont="1" applyAlignment="1">
      <alignment horizontal="center"/>
    </xf>
    <xf numFmtId="0" fontId="71" fillId="34" borderId="0" xfId="0" applyFont="1" applyFill="1" applyAlignment="1">
      <alignment horizontal="left" vertical="top"/>
    </xf>
    <xf numFmtId="0" fontId="3" fillId="35" borderId="15" xfId="0" applyFont="1" applyFill="1" applyBorder="1" applyAlignment="1">
      <alignment horizontal="center" vertical="center" wrapText="1"/>
    </xf>
    <xf numFmtId="0" fontId="67" fillId="0" borderId="10" xfId="0" applyFont="1" applyBorder="1" applyAlignment="1">
      <alignment horizontal="right" vertical="center" wrapText="1"/>
    </xf>
    <xf numFmtId="0" fontId="72" fillId="0" borderId="11" xfId="0" applyFont="1" applyBorder="1" applyAlignment="1">
      <alignment vertical="center" wrapText="1"/>
    </xf>
    <xf numFmtId="0" fontId="72" fillId="0" borderId="12" xfId="0" applyFont="1" applyBorder="1" applyAlignment="1">
      <alignment vertical="center" wrapText="1"/>
    </xf>
    <xf numFmtId="0" fontId="72" fillId="0" borderId="13" xfId="0" applyFont="1" applyBorder="1" applyAlignment="1">
      <alignment vertical="center" wrapText="1"/>
    </xf>
    <xf numFmtId="0" fontId="72" fillId="0" borderId="10" xfId="0" applyFont="1" applyBorder="1" applyAlignment="1">
      <alignment vertical="center" wrapText="1"/>
    </xf>
    <xf numFmtId="0" fontId="72" fillId="0" borderId="11" xfId="0" applyFont="1" applyBorder="1" applyAlignment="1" quotePrefix="1">
      <alignment vertical="center" wrapText="1"/>
    </xf>
    <xf numFmtId="0" fontId="72" fillId="0" borderId="12" xfId="0" applyFont="1" applyBorder="1" applyAlignment="1" quotePrefix="1">
      <alignment vertical="center" wrapText="1"/>
    </xf>
    <xf numFmtId="0" fontId="67" fillId="0" borderId="11" xfId="0" applyFont="1" applyBorder="1" applyAlignment="1" quotePrefix="1">
      <alignment vertical="top" wrapText="1"/>
    </xf>
    <xf numFmtId="0" fontId="67" fillId="0" borderId="12" xfId="0" applyFont="1" applyBorder="1" applyAlignment="1" quotePrefix="1">
      <alignment vertical="top" wrapText="1"/>
    </xf>
    <xf numFmtId="0" fontId="72" fillId="0" borderId="13" xfId="0" applyFont="1" applyBorder="1" applyAlignment="1">
      <alignment horizontal="center" vertical="center" wrapText="1"/>
    </xf>
    <xf numFmtId="183" fontId="67" fillId="0" borderId="10" xfId="42" applyNumberFormat="1" applyFont="1" applyBorder="1" applyAlignment="1">
      <alignment vertical="center"/>
    </xf>
    <xf numFmtId="183" fontId="67" fillId="34" borderId="10" xfId="42" applyNumberFormat="1" applyFont="1" applyFill="1" applyBorder="1" applyAlignment="1">
      <alignment vertical="center"/>
    </xf>
    <xf numFmtId="169" fontId="72" fillId="0" borderId="10" xfId="43" applyFont="1" applyBorder="1" applyAlignment="1">
      <alignment vertical="center" wrapText="1"/>
    </xf>
    <xf numFmtId="0" fontId="72" fillId="0" borderId="10" xfId="0" applyFont="1" applyBorder="1" applyAlignment="1">
      <alignment horizontal="center" vertical="center" wrapText="1"/>
    </xf>
    <xf numFmtId="169" fontId="72" fillId="0" borderId="10" xfId="0" applyNumberFormat="1" applyFont="1" applyBorder="1" applyAlignment="1">
      <alignment vertical="center" wrapText="1"/>
    </xf>
    <xf numFmtId="169" fontId="67" fillId="0" borderId="10" xfId="43" applyFont="1" applyBorder="1" applyAlignment="1">
      <alignment vertical="center"/>
    </xf>
    <xf numFmtId="169" fontId="67" fillId="34" borderId="10" xfId="43" applyFont="1" applyFill="1" applyBorder="1" applyAlignment="1">
      <alignment vertical="center"/>
    </xf>
    <xf numFmtId="169" fontId="72" fillId="34" borderId="10" xfId="43" applyFont="1" applyFill="1" applyBorder="1" applyAlignment="1">
      <alignment vertical="center" wrapText="1"/>
    </xf>
    <xf numFmtId="169" fontId="4" fillId="34" borderId="10" xfId="43" applyFont="1" applyFill="1" applyBorder="1" applyAlignment="1">
      <alignment vertical="center" wrapText="1"/>
    </xf>
    <xf numFmtId="183" fontId="4" fillId="34" borderId="10" xfId="42" applyNumberFormat="1" applyFont="1" applyFill="1" applyBorder="1" applyAlignment="1">
      <alignment vertical="center"/>
    </xf>
    <xf numFmtId="183" fontId="73" fillId="0" borderId="10" xfId="42" applyNumberFormat="1" applyFont="1" applyBorder="1" applyAlignment="1">
      <alignment vertical="center"/>
    </xf>
    <xf numFmtId="169" fontId="72" fillId="0" borderId="14" xfId="43" applyFont="1" applyBorder="1" applyAlignment="1">
      <alignment vertical="center" wrapText="1"/>
    </xf>
    <xf numFmtId="0" fontId="72" fillId="0" borderId="14" xfId="0" applyFont="1" applyBorder="1" applyAlignment="1">
      <alignment horizontal="center" vertical="center" wrapText="1"/>
    </xf>
    <xf numFmtId="0" fontId="72" fillId="0" borderId="14" xfId="0" applyFont="1" applyBorder="1" applyAlignment="1">
      <alignment vertical="center" wrapText="1"/>
    </xf>
    <xf numFmtId="183" fontId="67" fillId="0" borderId="14" xfId="42" applyNumberFormat="1" applyFont="1" applyBorder="1" applyAlignment="1">
      <alignment vertical="center"/>
    </xf>
    <xf numFmtId="0" fontId="71" fillId="34" borderId="16" xfId="0" applyFont="1" applyFill="1" applyBorder="1" applyAlignment="1">
      <alignment vertical="top"/>
    </xf>
    <xf numFmtId="0" fontId="71" fillId="34" borderId="0" xfId="0" applyNumberFormat="1" applyFont="1" applyFill="1" applyAlignment="1">
      <alignment vertical="top"/>
    </xf>
    <xf numFmtId="0" fontId="3" fillId="13" borderId="15"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13" borderId="15" xfId="0" applyFont="1" applyFill="1" applyBorder="1" applyAlignment="1">
      <alignment horizontal="center" vertical="center" wrapText="1"/>
    </xf>
    <xf numFmtId="0" fontId="70" fillId="0" borderId="0" xfId="0" applyFont="1" applyAlignment="1">
      <alignment horizontal="center"/>
    </xf>
    <xf numFmtId="0" fontId="66" fillId="34" borderId="0" xfId="0" applyFont="1" applyFill="1" applyBorder="1" applyAlignment="1" applyProtection="1">
      <alignment horizontal="left" vertical="top" wrapText="1"/>
      <protection/>
    </xf>
    <xf numFmtId="0" fontId="66" fillId="34" borderId="0" xfId="0" applyFont="1" applyFill="1" applyBorder="1" applyAlignment="1" applyProtection="1">
      <alignment vertical="top" wrapText="1"/>
      <protection/>
    </xf>
    <xf numFmtId="0" fontId="3" fillId="35" borderId="10"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70" fillId="35" borderId="10" xfId="0" applyFont="1" applyFill="1" applyBorder="1" applyAlignment="1" quotePrefix="1">
      <alignment horizontal="center" vertical="center"/>
    </xf>
    <xf numFmtId="0" fontId="74" fillId="35" borderId="15" xfId="0" applyFont="1" applyFill="1" applyBorder="1" applyAlignment="1" quotePrefix="1">
      <alignment horizontal="center" vertical="center" wrapText="1"/>
    </xf>
    <xf numFmtId="0" fontId="74" fillId="35" borderId="10" xfId="0" applyFont="1" applyFill="1" applyBorder="1" applyAlignment="1" quotePrefix="1">
      <alignment horizontal="center" vertical="center" wrapText="1"/>
    </xf>
    <xf numFmtId="169" fontId="72" fillId="0" borderId="13" xfId="43" applyFont="1" applyBorder="1" applyAlignment="1">
      <alignment vertical="center" wrapText="1"/>
    </xf>
    <xf numFmtId="169" fontId="72" fillId="34" borderId="13" xfId="43" applyFont="1" applyFill="1" applyBorder="1" applyAlignment="1">
      <alignment vertical="center" wrapText="1"/>
    </xf>
    <xf numFmtId="169" fontId="4" fillId="34" borderId="13" xfId="43" applyFont="1" applyFill="1" applyBorder="1" applyAlignment="1">
      <alignment vertical="center" wrapText="1"/>
    </xf>
    <xf numFmtId="169" fontId="72" fillId="0" borderId="18" xfId="43" applyFont="1" applyBorder="1" applyAlignment="1">
      <alignment vertical="center" wrapText="1"/>
    </xf>
    <xf numFmtId="0" fontId="72" fillId="34" borderId="11" xfId="0" applyFont="1" applyFill="1" applyBorder="1" applyAlignment="1">
      <alignment vertical="center" wrapText="1"/>
    </xf>
    <xf numFmtId="169" fontId="67" fillId="0" borderId="10" xfId="0" applyNumberFormat="1" applyFont="1" applyBorder="1" applyAlignment="1">
      <alignment/>
    </xf>
    <xf numFmtId="0" fontId="0" fillId="33" borderId="0" xfId="0" applyFill="1" applyAlignment="1">
      <alignment/>
    </xf>
    <xf numFmtId="0" fontId="0" fillId="10" borderId="19" xfId="0" applyFill="1" applyBorder="1" applyAlignment="1">
      <alignment/>
    </xf>
    <xf numFmtId="0" fontId="0" fillId="10" borderId="0" xfId="0" applyFill="1" applyBorder="1" applyAlignment="1">
      <alignment/>
    </xf>
    <xf numFmtId="0" fontId="0" fillId="10" borderId="20" xfId="0" applyFill="1" applyBorder="1" applyAlignment="1">
      <alignment/>
    </xf>
    <xf numFmtId="0" fontId="0" fillId="10" borderId="19" xfId="0" applyFill="1" applyBorder="1" applyAlignment="1" quotePrefix="1">
      <alignment horizontal="right"/>
    </xf>
    <xf numFmtId="0" fontId="0" fillId="10" borderId="19" xfId="0" applyFill="1" applyBorder="1" applyAlignment="1" quotePrefix="1">
      <alignment horizontal="right" vertical="top"/>
    </xf>
    <xf numFmtId="0" fontId="0" fillId="10" borderId="0" xfId="0" applyFill="1" applyBorder="1" applyAlignment="1" quotePrefix="1">
      <alignment horizontal="right"/>
    </xf>
    <xf numFmtId="0" fontId="0" fillId="10" borderId="0" xfId="0" applyFill="1" applyBorder="1" applyAlignment="1" quotePrefix="1">
      <alignment horizontal="right" vertical="top"/>
    </xf>
    <xf numFmtId="0" fontId="0" fillId="10" borderId="20" xfId="0" applyFill="1" applyBorder="1" applyAlignment="1" quotePrefix="1">
      <alignment horizontal="left" wrapText="1"/>
    </xf>
    <xf numFmtId="0" fontId="0" fillId="10" borderId="21" xfId="0" applyFill="1" applyBorder="1" applyAlignment="1">
      <alignment/>
    </xf>
    <xf numFmtId="0" fontId="0" fillId="10" borderId="22" xfId="0" applyFill="1" applyBorder="1" applyAlignment="1">
      <alignment/>
    </xf>
    <xf numFmtId="0" fontId="0" fillId="10" borderId="23" xfId="0" applyFill="1" applyBorder="1" applyAlignment="1">
      <alignment/>
    </xf>
    <xf numFmtId="0" fontId="64" fillId="10" borderId="0" xfId="0" applyFont="1" applyFill="1" applyBorder="1" applyAlignment="1">
      <alignment/>
    </xf>
    <xf numFmtId="0" fontId="66" fillId="0" borderId="0" xfId="0" applyFont="1" applyFill="1" applyAlignment="1">
      <alignment vertical="center"/>
    </xf>
    <xf numFmtId="0" fontId="66" fillId="0" borderId="0" xfId="0" applyFont="1" applyFill="1" applyAlignment="1">
      <alignment horizontal="left" vertical="center" wrapText="1"/>
    </xf>
    <xf numFmtId="0" fontId="71" fillId="0" borderId="0" xfId="0" applyFont="1" applyFill="1" applyAlignment="1">
      <alignment horizontal="left" vertical="top"/>
    </xf>
    <xf numFmtId="0" fontId="67" fillId="0" borderId="0" xfId="0" applyFont="1" applyFill="1" applyAlignment="1">
      <alignment/>
    </xf>
    <xf numFmtId="0" fontId="67" fillId="0" borderId="0" xfId="0" applyFont="1" applyFill="1" applyAlignment="1">
      <alignment horizontal="center"/>
    </xf>
    <xf numFmtId="15" fontId="71" fillId="0" borderId="0" xfId="0" applyNumberFormat="1" applyFont="1" applyFill="1" applyAlignment="1">
      <alignment vertical="top"/>
    </xf>
    <xf numFmtId="0" fontId="71" fillId="0" borderId="16" xfId="0" applyFont="1" applyFill="1" applyBorder="1" applyAlignment="1">
      <alignment vertical="top"/>
    </xf>
    <xf numFmtId="0" fontId="66" fillId="36" borderId="0" xfId="0" applyFont="1" applyFill="1" applyAlignment="1">
      <alignment/>
    </xf>
    <xf numFmtId="0" fontId="66" fillId="0" borderId="0" xfId="0" applyFont="1" applyFill="1" applyAlignment="1">
      <alignment horizontal="center" vertical="center"/>
    </xf>
    <xf numFmtId="0" fontId="66" fillId="0" borderId="0" xfId="0" applyFont="1" applyFill="1" applyAlignment="1">
      <alignment/>
    </xf>
    <xf numFmtId="0" fontId="66" fillId="36" borderId="0" xfId="0" applyFont="1" applyFill="1" applyAlignment="1">
      <alignment vertical="center"/>
    </xf>
    <xf numFmtId="0" fontId="66" fillId="0" borderId="0" xfId="0" applyFont="1" applyAlignment="1">
      <alignment vertical="center"/>
    </xf>
    <xf numFmtId="186" fontId="66" fillId="0" borderId="0" xfId="42" applyNumberFormat="1" applyFont="1" applyFill="1" applyAlignment="1">
      <alignment horizontal="left" vertical="center"/>
    </xf>
    <xf numFmtId="183" fontId="66" fillId="0" borderId="0" xfId="42" applyNumberFormat="1" applyFont="1" applyFill="1" applyAlignment="1">
      <alignment horizontal="left" vertical="center" wrapText="1"/>
    </xf>
    <xf numFmtId="0" fontId="66" fillId="0" borderId="0" xfId="0" applyFont="1" applyFill="1" applyAlignment="1">
      <alignment horizontal="left" vertical="center"/>
    </xf>
    <xf numFmtId="0" fontId="66" fillId="0" borderId="0" xfId="0" applyFont="1" applyFill="1" applyAlignment="1">
      <alignment horizontal="justify" vertical="center"/>
    </xf>
    <xf numFmtId="0" fontId="66" fillId="33" borderId="0" xfId="0" applyFont="1" applyFill="1" applyAlignment="1">
      <alignment/>
    </xf>
    <xf numFmtId="0" fontId="66" fillId="0" borderId="0" xfId="0" applyFont="1" applyFill="1" applyAlignment="1" quotePrefix="1">
      <alignment horizontal="center"/>
    </xf>
    <xf numFmtId="0" fontId="75" fillId="0" borderId="11" xfId="0" applyFont="1" applyFill="1" applyBorder="1" applyAlignment="1" applyProtection="1">
      <alignment vertical="center" wrapText="1"/>
      <protection/>
    </xf>
    <xf numFmtId="0" fontId="75" fillId="37" borderId="12" xfId="0" applyFont="1" applyFill="1" applyBorder="1" applyAlignment="1" applyProtection="1">
      <alignment horizontal="left" vertical="center" wrapText="1"/>
      <protection locked="0"/>
    </xf>
    <xf numFmtId="0" fontId="75" fillId="37" borderId="12" xfId="0" applyFont="1" applyFill="1" applyBorder="1" applyAlignment="1" applyProtection="1">
      <alignment vertical="center" wrapText="1"/>
      <protection locked="0"/>
    </xf>
    <xf numFmtId="0" fontId="66" fillId="0" borderId="0" xfId="0" applyFont="1" applyFill="1" applyAlignment="1">
      <alignment/>
    </xf>
    <xf numFmtId="0" fontId="69" fillId="0" borderId="0" xfId="0" applyNumberFormat="1" applyFont="1" applyFill="1" applyBorder="1" applyAlignment="1">
      <alignment vertical="center"/>
    </xf>
    <xf numFmtId="0" fontId="0" fillId="10" borderId="19" xfId="0" applyFill="1" applyBorder="1" applyAlignment="1" quotePrefix="1">
      <alignment/>
    </xf>
    <xf numFmtId="0" fontId="0" fillId="10" borderId="0" xfId="0" applyFill="1" applyBorder="1" applyAlignment="1" quotePrefix="1">
      <alignment/>
    </xf>
    <xf numFmtId="0" fontId="75" fillId="33" borderId="0" xfId="0" applyFont="1" applyFill="1" applyAlignment="1">
      <alignment vertical="center"/>
    </xf>
    <xf numFmtId="0" fontId="75" fillId="33" borderId="0" xfId="0" applyFont="1" applyFill="1" applyBorder="1" applyAlignment="1" applyProtection="1">
      <alignment vertical="center" wrapText="1"/>
      <protection/>
    </xf>
    <xf numFmtId="0" fontId="75" fillId="33" borderId="0" xfId="0" applyFont="1" applyFill="1" applyBorder="1" applyAlignment="1" applyProtection="1">
      <alignment vertical="center" wrapText="1"/>
      <protection locked="0"/>
    </xf>
    <xf numFmtId="0" fontId="75" fillId="0" borderId="10" xfId="0" applyFont="1" applyFill="1" applyBorder="1" applyAlignment="1">
      <alignment vertical="center"/>
    </xf>
    <xf numFmtId="0" fontId="75" fillId="0" borderId="11" xfId="0" applyFont="1" applyFill="1" applyBorder="1" applyAlignment="1">
      <alignment vertical="center"/>
    </xf>
    <xf numFmtId="0" fontId="75" fillId="0" borderId="12" xfId="0" applyFont="1" applyFill="1" applyBorder="1" applyAlignment="1">
      <alignment horizontal="center" vertical="center"/>
    </xf>
    <xf numFmtId="0" fontId="75" fillId="0" borderId="11" xfId="0" applyFont="1" applyFill="1" applyBorder="1" applyAlignment="1">
      <alignment horizontal="left" vertical="center" wrapText="1"/>
    </xf>
    <xf numFmtId="0" fontId="76" fillId="34" borderId="0" xfId="0" applyFont="1" applyFill="1" applyBorder="1" applyAlignment="1" applyProtection="1">
      <alignment vertical="top"/>
      <protection/>
    </xf>
    <xf numFmtId="0" fontId="0" fillId="10" borderId="20" xfId="0" applyFill="1" applyBorder="1" applyAlignment="1">
      <alignment horizontal="left" wrapText="1"/>
    </xf>
    <xf numFmtId="0" fontId="66" fillId="0" borderId="0" xfId="0" applyFont="1" applyFill="1" applyAlignment="1" applyProtection="1">
      <alignment/>
      <protection locked="0"/>
    </xf>
    <xf numFmtId="0" fontId="3" fillId="35" borderId="10"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17" xfId="0" applyFont="1" applyFill="1" applyBorder="1" applyAlignment="1">
      <alignment horizontal="center" vertical="center" wrapText="1"/>
    </xf>
    <xf numFmtId="183" fontId="72" fillId="0" borderId="10" xfId="42" applyNumberFormat="1" applyFont="1" applyBorder="1" applyAlignment="1">
      <alignment vertical="center" wrapText="1"/>
    </xf>
    <xf numFmtId="0" fontId="66" fillId="0" borderId="0" xfId="0" applyFont="1" applyFill="1" applyAlignment="1" applyProtection="1">
      <alignment horizontal="left"/>
      <protection locked="0"/>
    </xf>
    <xf numFmtId="0" fontId="66" fillId="0" borderId="0" xfId="0" applyFont="1" applyFill="1" applyAlignment="1">
      <alignment horizontal="left" vertical="center"/>
    </xf>
    <xf numFmtId="3" fontId="66" fillId="0" borderId="0" xfId="0" applyNumberFormat="1" applyFont="1" applyFill="1" applyAlignment="1">
      <alignment/>
    </xf>
    <xf numFmtId="0" fontId="66" fillId="0" borderId="0" xfId="0" applyFont="1" applyFill="1" applyAlignment="1" applyProtection="1">
      <alignment vertical="center"/>
      <protection/>
    </xf>
    <xf numFmtId="0" fontId="66" fillId="0" borderId="0" xfId="0" applyFont="1" applyFill="1" applyAlignment="1" applyProtection="1">
      <alignment/>
      <protection/>
    </xf>
    <xf numFmtId="0" fontId="66" fillId="0" borderId="0" xfId="0" applyFont="1" applyFill="1" applyAlignment="1" applyProtection="1">
      <alignment horizontal="left"/>
      <protection/>
    </xf>
    <xf numFmtId="0" fontId="69" fillId="0" borderId="0" xfId="0" applyFont="1" applyFill="1" applyAlignment="1" applyProtection="1">
      <alignment horizontal="left"/>
      <protection/>
    </xf>
    <xf numFmtId="0" fontId="76" fillId="0" borderId="0" xfId="0" applyFont="1" applyFill="1" applyAlignment="1" applyProtection="1">
      <alignment/>
      <protection/>
    </xf>
    <xf numFmtId="0" fontId="66" fillId="0" borderId="0" xfId="0" applyFont="1" applyFill="1" applyAlignment="1" applyProtection="1">
      <alignment/>
      <protection/>
    </xf>
    <xf numFmtId="0" fontId="76" fillId="0" borderId="0" xfId="0" applyNumberFormat="1" applyFont="1" applyFill="1" applyBorder="1" applyAlignment="1" applyProtection="1">
      <alignment vertical="center"/>
      <protection/>
    </xf>
    <xf numFmtId="0" fontId="75" fillId="37" borderId="12" xfId="0" applyFont="1" applyFill="1" applyBorder="1" applyAlignment="1" applyProtection="1">
      <alignment vertical="center"/>
      <protection locked="0"/>
    </xf>
    <xf numFmtId="0" fontId="75" fillId="0" borderId="12" xfId="0" applyFont="1" applyFill="1" applyBorder="1" applyAlignment="1" applyProtection="1">
      <alignment vertical="center"/>
      <protection locked="0"/>
    </xf>
    <xf numFmtId="0" fontId="75" fillId="37" borderId="13" xfId="0" applyFont="1" applyFill="1" applyBorder="1" applyAlignment="1" applyProtection="1">
      <alignment vertical="center"/>
      <protection locked="0"/>
    </xf>
    <xf numFmtId="0" fontId="75" fillId="0" borderId="13" xfId="0" applyFont="1" applyFill="1" applyBorder="1" applyAlignment="1" applyProtection="1">
      <alignment vertical="center"/>
      <protection locked="0"/>
    </xf>
    <xf numFmtId="0" fontId="75" fillId="37" borderId="12" xfId="0" applyFont="1" applyFill="1" applyBorder="1" applyAlignment="1" applyProtection="1">
      <alignment horizontal="left" vertical="center"/>
      <protection locked="0"/>
    </xf>
    <xf numFmtId="15" fontId="75" fillId="37" borderId="12" xfId="0" applyNumberFormat="1" applyFont="1" applyFill="1" applyBorder="1" applyAlignment="1" applyProtection="1" quotePrefix="1">
      <alignment horizontal="left" vertical="center"/>
      <protection locked="0"/>
    </xf>
    <xf numFmtId="0" fontId="70" fillId="0" borderId="0" xfId="0" applyFont="1" applyAlignment="1">
      <alignment horizontal="center"/>
    </xf>
    <xf numFmtId="0" fontId="3" fillId="35" borderId="10" xfId="0" applyFont="1" applyFill="1" applyBorder="1" applyAlignment="1">
      <alignment horizontal="center" vertical="center" wrapText="1"/>
    </xf>
    <xf numFmtId="0" fontId="3" fillId="13" borderId="15"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66" fillId="36" borderId="0" xfId="0" applyFont="1" applyFill="1" applyAlignment="1">
      <alignment horizontal="justify" vertical="center"/>
    </xf>
    <xf numFmtId="0" fontId="66" fillId="0" borderId="0" xfId="0" applyFont="1" applyAlignment="1">
      <alignment horizontal="justify" vertical="center"/>
    </xf>
    <xf numFmtId="0" fontId="0" fillId="10" borderId="20" xfId="0" applyFill="1" applyBorder="1" applyAlignment="1">
      <alignment horizontal="left" wrapText="1"/>
    </xf>
    <xf numFmtId="0" fontId="0" fillId="10" borderId="20" xfId="0" applyFill="1" applyBorder="1" applyAlignment="1">
      <alignment horizontal="left" wrapText="1"/>
    </xf>
    <xf numFmtId="169" fontId="75" fillId="37" borderId="12" xfId="43" applyFont="1" applyFill="1" applyBorder="1" applyAlignment="1" applyProtection="1" quotePrefix="1">
      <alignment vertical="center"/>
      <protection locked="0"/>
    </xf>
    <xf numFmtId="0" fontId="0" fillId="10" borderId="20" xfId="0" applyFill="1" applyBorder="1" applyAlignment="1" quotePrefix="1">
      <alignment horizontal="left" vertical="top" wrapText="1"/>
    </xf>
    <xf numFmtId="0" fontId="75" fillId="37" borderId="12" xfId="0" applyFont="1" applyFill="1" applyBorder="1" applyAlignment="1" applyProtection="1">
      <alignment vertical="center"/>
      <protection locked="0"/>
    </xf>
    <xf numFmtId="0" fontId="75" fillId="0" borderId="11" xfId="0" applyFont="1" applyFill="1" applyBorder="1" applyAlignment="1" applyProtection="1">
      <alignment vertical="center"/>
      <protection/>
    </xf>
    <xf numFmtId="0" fontId="75" fillId="37" borderId="12" xfId="0" applyFont="1" applyFill="1" applyBorder="1" applyAlignment="1" applyProtection="1">
      <alignment vertical="center"/>
      <protection locked="0"/>
    </xf>
    <xf numFmtId="0" fontId="75" fillId="37" borderId="13" xfId="0" applyFont="1" applyFill="1" applyBorder="1" applyAlignment="1" applyProtection="1">
      <alignment vertical="center"/>
      <protection locked="0"/>
    </xf>
    <xf numFmtId="0" fontId="75" fillId="37" borderId="13" xfId="0" applyFont="1" applyFill="1" applyBorder="1" applyAlignment="1" applyProtection="1" quotePrefix="1">
      <alignment vertical="center"/>
      <protection locked="0"/>
    </xf>
    <xf numFmtId="15" fontId="71" fillId="0" borderId="0" xfId="0" applyNumberFormat="1" applyFont="1" applyFill="1" applyAlignment="1" quotePrefix="1">
      <alignment vertical="top"/>
    </xf>
    <xf numFmtId="169" fontId="67" fillId="0" borderId="13" xfId="0" applyNumberFormat="1" applyFont="1" applyBorder="1" applyAlignment="1">
      <alignment/>
    </xf>
    <xf numFmtId="169" fontId="67" fillId="0" borderId="0" xfId="43" applyFont="1" applyAlignment="1">
      <alignment/>
    </xf>
    <xf numFmtId="0" fontId="75" fillId="37" borderId="12" xfId="0" applyFont="1" applyFill="1" applyBorder="1" applyAlignment="1" applyProtection="1">
      <alignment vertical="center"/>
      <protection locked="0"/>
    </xf>
    <xf numFmtId="0" fontId="75" fillId="37" borderId="12" xfId="0" applyFont="1" applyFill="1" applyBorder="1" applyAlignment="1" applyProtection="1">
      <alignment vertical="center"/>
      <protection locked="0"/>
    </xf>
    <xf numFmtId="0" fontId="77" fillId="0" borderId="0" xfId="0" applyFont="1" applyAlignment="1">
      <alignment/>
    </xf>
    <xf numFmtId="0" fontId="77" fillId="0" borderId="0" xfId="0" applyFont="1" applyAlignment="1">
      <alignment horizontal="center"/>
    </xf>
    <xf numFmtId="0" fontId="78" fillId="0" borderId="0" xfId="0" applyFont="1" applyAlignment="1">
      <alignment/>
    </xf>
    <xf numFmtId="0" fontId="78" fillId="0" borderId="0" xfId="0" applyFont="1" applyAlignment="1">
      <alignment horizontal="center"/>
    </xf>
    <xf numFmtId="0" fontId="78" fillId="0" borderId="0" xfId="0" applyFont="1" applyAlignment="1">
      <alignment wrapText="1"/>
    </xf>
    <xf numFmtId="15" fontId="79" fillId="0" borderId="0" xfId="0" applyNumberFormat="1" applyFont="1" applyFill="1" applyAlignment="1">
      <alignment horizontal="left" vertical="top"/>
    </xf>
    <xf numFmtId="0" fontId="78" fillId="0" borderId="0" xfId="0" applyFont="1" applyFill="1" applyAlignment="1">
      <alignment/>
    </xf>
    <xf numFmtId="0" fontId="78" fillId="0" borderId="0" xfId="0" applyFont="1" applyFill="1" applyAlignment="1">
      <alignment horizontal="center"/>
    </xf>
    <xf numFmtId="15" fontId="79" fillId="0" borderId="0" xfId="0" applyNumberFormat="1" applyFont="1" applyFill="1" applyAlignment="1">
      <alignment vertical="top"/>
    </xf>
    <xf numFmtId="0" fontId="79" fillId="0" borderId="16" xfId="0" applyFont="1" applyFill="1" applyBorder="1" applyAlignment="1">
      <alignment vertical="top"/>
    </xf>
    <xf numFmtId="0" fontId="14" fillId="35" borderId="15" xfId="0" applyFont="1" applyFill="1" applyBorder="1" applyAlignment="1">
      <alignment horizontal="center" vertical="center" wrapText="1"/>
    </xf>
    <xf numFmtId="0" fontId="14" fillId="13" borderId="15" xfId="0" applyFont="1" applyFill="1" applyBorder="1" applyAlignment="1">
      <alignment horizontal="center" vertical="center" wrapText="1"/>
    </xf>
    <xf numFmtId="0" fontId="77" fillId="35" borderId="10" xfId="0" applyFont="1" applyFill="1" applyBorder="1" applyAlignment="1" quotePrefix="1">
      <alignment horizontal="center" vertical="center"/>
    </xf>
    <xf numFmtId="0" fontId="80" fillId="35" borderId="15" xfId="0" applyFont="1" applyFill="1" applyBorder="1" applyAlignment="1" quotePrefix="1">
      <alignment horizontal="center" vertical="center" wrapText="1"/>
    </xf>
    <xf numFmtId="0" fontId="80" fillId="35" borderId="10" xfId="0" applyFont="1" applyFill="1" applyBorder="1" applyAlignment="1" quotePrefix="1">
      <alignment horizontal="center" vertical="center" wrapText="1"/>
    </xf>
    <xf numFmtId="0" fontId="14" fillId="35" borderId="17" xfId="0" applyFont="1" applyFill="1" applyBorder="1" applyAlignment="1">
      <alignment horizontal="center" vertical="center" wrapText="1"/>
    </xf>
    <xf numFmtId="0" fontId="14" fillId="35" borderId="10" xfId="0" applyFont="1" applyFill="1" applyBorder="1" applyAlignment="1">
      <alignment horizontal="center" vertical="center" wrapText="1"/>
    </xf>
    <xf numFmtId="0" fontId="78" fillId="0" borderId="10" xfId="0" applyFont="1" applyBorder="1" applyAlignment="1">
      <alignment horizontal="right" vertical="center" wrapText="1"/>
    </xf>
    <xf numFmtId="0" fontId="81" fillId="0" borderId="11" xfId="0" applyFont="1" applyBorder="1" applyAlignment="1">
      <alignment vertical="center" wrapText="1"/>
    </xf>
    <xf numFmtId="0" fontId="81" fillId="0" borderId="12" xfId="0" applyFont="1" applyBorder="1" applyAlignment="1" quotePrefix="1">
      <alignment vertical="center" wrapText="1"/>
    </xf>
    <xf numFmtId="0" fontId="81" fillId="0" borderId="10" xfId="0" applyFont="1" applyBorder="1" applyAlignment="1">
      <alignment vertical="center" wrapText="1"/>
    </xf>
    <xf numFmtId="0" fontId="81" fillId="0" borderId="10" xfId="0" applyFont="1" applyBorder="1" applyAlignment="1">
      <alignment horizontal="center" vertical="center" wrapText="1"/>
    </xf>
    <xf numFmtId="0" fontId="81" fillId="0" borderId="13" xfId="0" applyFont="1" applyBorder="1" applyAlignment="1">
      <alignment vertical="center" wrapText="1"/>
    </xf>
    <xf numFmtId="183" fontId="81" fillId="0" borderId="10" xfId="42" applyNumberFormat="1" applyFont="1" applyBorder="1" applyAlignment="1">
      <alignment vertical="center" wrapText="1"/>
    </xf>
    <xf numFmtId="183" fontId="78" fillId="0" borderId="10" xfId="42" applyNumberFormat="1" applyFont="1" applyBorder="1" applyAlignment="1">
      <alignment vertical="center"/>
    </xf>
    <xf numFmtId="183" fontId="78" fillId="34" borderId="10" xfId="42" applyNumberFormat="1" applyFont="1" applyFill="1" applyBorder="1" applyAlignment="1">
      <alignment vertical="center"/>
    </xf>
    <xf numFmtId="169" fontId="78" fillId="0" borderId="10" xfId="43" applyFont="1" applyBorder="1" applyAlignment="1">
      <alignment vertical="center"/>
    </xf>
    <xf numFmtId="0" fontId="81" fillId="0" borderId="11" xfId="0" applyFont="1" applyBorder="1" applyAlignment="1" quotePrefix="1">
      <alignment vertical="center" wrapText="1"/>
    </xf>
    <xf numFmtId="0" fontId="81" fillId="0" borderId="12" xfId="0" applyFont="1" applyBorder="1" applyAlignment="1">
      <alignment vertical="center" wrapText="1"/>
    </xf>
    <xf numFmtId="0" fontId="81" fillId="0" borderId="13" xfId="0" applyFont="1" applyBorder="1" applyAlignment="1">
      <alignment horizontal="center" vertical="center" wrapText="1"/>
    </xf>
    <xf numFmtId="0" fontId="78" fillId="0" borderId="11" xfId="0" applyFont="1" applyBorder="1" applyAlignment="1">
      <alignment/>
    </xf>
    <xf numFmtId="0" fontId="77" fillId="0" borderId="12" xfId="0" applyFont="1" applyBorder="1" applyAlignment="1">
      <alignment/>
    </xf>
    <xf numFmtId="0" fontId="78" fillId="0" borderId="12" xfId="0" applyFont="1" applyBorder="1" applyAlignment="1">
      <alignment/>
    </xf>
    <xf numFmtId="0" fontId="78" fillId="0" borderId="12" xfId="0" applyFont="1" applyBorder="1" applyAlignment="1">
      <alignment horizontal="center"/>
    </xf>
    <xf numFmtId="0" fontId="78" fillId="0" borderId="13" xfId="0" applyFont="1" applyBorder="1" applyAlignment="1">
      <alignment/>
    </xf>
    <xf numFmtId="0" fontId="78" fillId="0" borderId="12" xfId="0" applyFont="1" applyBorder="1" applyAlignment="1">
      <alignment wrapText="1"/>
    </xf>
    <xf numFmtId="183" fontId="77" fillId="0" borderId="13" xfId="0" applyNumberFormat="1" applyFont="1" applyBorder="1" applyAlignment="1">
      <alignment/>
    </xf>
    <xf numFmtId="15" fontId="79" fillId="0" borderId="0" xfId="0" applyNumberFormat="1" applyFont="1" applyFill="1" applyAlignment="1" quotePrefix="1">
      <alignment vertical="top"/>
    </xf>
    <xf numFmtId="0" fontId="14" fillId="35" borderId="15" xfId="0" applyFont="1" applyFill="1" applyBorder="1" applyAlignment="1">
      <alignment horizontal="center" vertical="center" wrapText="1"/>
    </xf>
    <xf numFmtId="0" fontId="77" fillId="0" borderId="0" xfId="0" applyFont="1" applyAlignment="1">
      <alignment horizontal="center"/>
    </xf>
    <xf numFmtId="0" fontId="14" fillId="35" borderId="17" xfId="0" applyFont="1" applyFill="1" applyBorder="1" applyAlignment="1">
      <alignment horizontal="center" vertical="center" wrapText="1"/>
    </xf>
    <xf numFmtId="0" fontId="14" fillId="35" borderId="10" xfId="0" applyFont="1" applyFill="1" applyBorder="1" applyAlignment="1">
      <alignment horizontal="center" vertical="center" wrapText="1"/>
    </xf>
    <xf numFmtId="0" fontId="14" fillId="13" borderId="15" xfId="0" applyFont="1" applyFill="1" applyBorder="1" applyAlignment="1">
      <alignment horizontal="center" vertical="center" wrapText="1"/>
    </xf>
    <xf numFmtId="0" fontId="14" fillId="13" borderId="15"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7" xfId="0" applyFont="1" applyFill="1" applyBorder="1" applyAlignment="1">
      <alignment horizontal="center" vertical="center" wrapText="1"/>
    </xf>
    <xf numFmtId="0" fontId="14" fillId="35" borderId="10" xfId="0" applyFont="1" applyFill="1" applyBorder="1" applyAlignment="1">
      <alignment horizontal="center" vertical="center" wrapText="1"/>
    </xf>
    <xf numFmtId="0" fontId="77" fillId="0" borderId="0" xfId="0" applyFont="1" applyAlignment="1">
      <alignment horizontal="center"/>
    </xf>
    <xf numFmtId="169" fontId="70" fillId="0" borderId="0" xfId="43" applyFont="1" applyAlignment="1">
      <alignment/>
    </xf>
    <xf numFmtId="0" fontId="14" fillId="35" borderId="15" xfId="0" applyFont="1" applyFill="1" applyBorder="1" applyAlignment="1">
      <alignment horizontal="center" vertical="center" wrapText="1"/>
    </xf>
    <xf numFmtId="0" fontId="77" fillId="0" borderId="0" xfId="0" applyFont="1" applyAlignment="1">
      <alignment horizontal="center"/>
    </xf>
    <xf numFmtId="0" fontId="14" fillId="35" borderId="17" xfId="0" applyFont="1" applyFill="1" applyBorder="1" applyAlignment="1">
      <alignment horizontal="center" vertical="center" wrapText="1"/>
    </xf>
    <xf numFmtId="0" fontId="14" fillId="35" borderId="10" xfId="0" applyFont="1" applyFill="1" applyBorder="1" applyAlignment="1">
      <alignment horizontal="center" vertical="center" wrapText="1"/>
    </xf>
    <xf numFmtId="0" fontId="14" fillId="13" borderId="15" xfId="0" applyFont="1" applyFill="1" applyBorder="1" applyAlignment="1">
      <alignment horizontal="center" vertical="center" wrapText="1"/>
    </xf>
    <xf numFmtId="0" fontId="14" fillId="13" borderId="15"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7" xfId="0" applyFont="1" applyFill="1" applyBorder="1" applyAlignment="1">
      <alignment horizontal="center" vertical="center" wrapText="1"/>
    </xf>
    <xf numFmtId="0" fontId="14" fillId="35" borderId="10" xfId="0" applyFont="1" applyFill="1" applyBorder="1" applyAlignment="1">
      <alignment horizontal="center" vertical="center" wrapText="1"/>
    </xf>
    <xf numFmtId="0" fontId="77" fillId="0" borderId="0" xfId="0" applyFont="1" applyAlignment="1">
      <alignment horizontal="center"/>
    </xf>
    <xf numFmtId="0" fontId="75" fillId="34" borderId="0" xfId="0" applyFont="1" applyFill="1" applyBorder="1" applyAlignment="1" applyProtection="1">
      <alignment vertical="top"/>
      <protection locked="0"/>
    </xf>
    <xf numFmtId="0" fontId="75" fillId="34" borderId="0" xfId="0" applyFont="1" applyFill="1" applyBorder="1" applyAlignment="1" applyProtection="1">
      <alignment vertical="top" wrapText="1"/>
      <protection/>
    </xf>
    <xf numFmtId="183" fontId="75" fillId="34" borderId="0" xfId="42" applyNumberFormat="1" applyFont="1" applyFill="1" applyBorder="1" applyAlignment="1" applyProtection="1">
      <alignment horizontal="left" vertical="top" wrapText="1"/>
      <protection/>
    </xf>
    <xf numFmtId="183" fontId="75" fillId="34" borderId="0" xfId="42" applyNumberFormat="1" applyFont="1" applyFill="1" applyBorder="1" applyAlignment="1" applyProtection="1">
      <alignment vertical="top" wrapText="1"/>
      <protection/>
    </xf>
    <xf numFmtId="0" fontId="75" fillId="34" borderId="0" xfId="0" applyFont="1" applyFill="1" applyBorder="1" applyAlignment="1" applyProtection="1">
      <alignment vertical="top" wrapText="1"/>
      <protection locked="0"/>
    </xf>
    <xf numFmtId="0" fontId="66" fillId="0" borderId="0" xfId="0" applyFont="1" applyAlignment="1" quotePrefix="1">
      <alignment/>
    </xf>
    <xf numFmtId="0" fontId="66" fillId="0" borderId="0" xfId="0" applyFont="1" applyFill="1" applyAlignment="1">
      <alignment horizontal="left" vertical="center"/>
    </xf>
    <xf numFmtId="0" fontId="82" fillId="38" borderId="24" xfId="0" applyFont="1" applyFill="1" applyBorder="1" applyAlignment="1">
      <alignment horizontal="center"/>
    </xf>
    <xf numFmtId="0" fontId="82" fillId="38" borderId="25" xfId="0" applyFont="1" applyFill="1" applyBorder="1" applyAlignment="1">
      <alignment horizontal="center"/>
    </xf>
    <xf numFmtId="0" fontId="82" fillId="38" borderId="26" xfId="0" applyFont="1" applyFill="1" applyBorder="1" applyAlignment="1">
      <alignment horizontal="center"/>
    </xf>
    <xf numFmtId="0" fontId="64" fillId="10" borderId="0" xfId="0" applyFont="1" applyFill="1" applyBorder="1" applyAlignment="1">
      <alignment horizontal="left" wrapText="1"/>
    </xf>
    <xf numFmtId="0" fontId="0" fillId="10" borderId="20" xfId="0" applyFill="1" applyBorder="1" applyAlignment="1">
      <alignment horizontal="left" wrapText="1"/>
    </xf>
    <xf numFmtId="0" fontId="0" fillId="10" borderId="0" xfId="0" applyFill="1" applyBorder="1" applyAlignment="1">
      <alignment horizontal="left" wrapText="1"/>
    </xf>
    <xf numFmtId="0" fontId="66" fillId="37" borderId="12" xfId="0" applyFont="1" applyFill="1" applyBorder="1" applyAlignment="1" applyProtection="1">
      <alignment vertical="center" wrapText="1"/>
      <protection locked="0"/>
    </xf>
    <xf numFmtId="0" fontId="66" fillId="37" borderId="13" xfId="0" applyFont="1" applyFill="1" applyBorder="1" applyAlignment="1" applyProtection="1">
      <alignment vertical="center" wrapText="1"/>
      <protection locked="0"/>
    </xf>
    <xf numFmtId="0" fontId="83" fillId="38" borderId="0" xfId="0" applyFont="1" applyFill="1" applyAlignment="1">
      <alignment horizontal="center" vertical="center"/>
    </xf>
    <xf numFmtId="0" fontId="75" fillId="37" borderId="12" xfId="0" applyFont="1" applyFill="1" applyBorder="1" applyAlignment="1" applyProtection="1">
      <alignment vertical="center"/>
      <protection locked="0"/>
    </xf>
    <xf numFmtId="0" fontId="75" fillId="37" borderId="13" xfId="0" applyFont="1" applyFill="1" applyBorder="1" applyAlignment="1" applyProtection="1">
      <alignment vertical="center"/>
      <protection locked="0"/>
    </xf>
    <xf numFmtId="0" fontId="75" fillId="37" borderId="12" xfId="0" applyFont="1" applyFill="1" applyBorder="1" applyAlignment="1" applyProtection="1">
      <alignment horizontal="left" vertical="center"/>
      <protection locked="0"/>
    </xf>
    <xf numFmtId="0" fontId="75" fillId="37" borderId="13" xfId="0" applyFont="1" applyFill="1" applyBorder="1" applyAlignment="1" applyProtection="1">
      <alignment horizontal="left" vertical="center"/>
      <protection locked="0"/>
    </xf>
    <xf numFmtId="0" fontId="70" fillId="0" borderId="0" xfId="0" applyFont="1" applyAlignment="1">
      <alignment horizontal="center"/>
    </xf>
    <xf numFmtId="0" fontId="84" fillId="0" borderId="0" xfId="0" applyFont="1" applyAlignment="1">
      <alignment horizontal="left"/>
    </xf>
    <xf numFmtId="0" fontId="70" fillId="0" borderId="0" xfId="0" applyFont="1" applyAlignment="1">
      <alignment horizontal="left"/>
    </xf>
    <xf numFmtId="0" fontId="3" fillId="35" borderId="10" xfId="0" applyFont="1" applyFill="1" applyBorder="1" applyAlignment="1">
      <alignment horizontal="center" vertical="center" wrapText="1"/>
    </xf>
    <xf numFmtId="0" fontId="3" fillId="13" borderId="27" xfId="0" applyFont="1" applyFill="1" applyBorder="1" applyAlignment="1">
      <alignment horizontal="center" vertical="center" wrapText="1"/>
    </xf>
    <xf numFmtId="0" fontId="3" fillId="13" borderId="15" xfId="0" applyFont="1" applyFill="1" applyBorder="1" applyAlignment="1">
      <alignment horizontal="center" vertical="center" wrapText="1"/>
    </xf>
    <xf numFmtId="0" fontId="3" fillId="13" borderId="10" xfId="0" applyFont="1" applyFill="1" applyBorder="1" applyAlignment="1">
      <alignment horizontal="center" vertical="center" wrapText="1"/>
    </xf>
    <xf numFmtId="0" fontId="3" fillId="13" borderId="11" xfId="0" applyFont="1" applyFill="1" applyBorder="1" applyAlignment="1">
      <alignment horizontal="center" vertical="center"/>
    </xf>
    <xf numFmtId="0" fontId="3" fillId="13" borderId="12" xfId="0" applyFont="1" applyFill="1" applyBorder="1" applyAlignment="1">
      <alignment horizontal="center" vertical="center"/>
    </xf>
    <xf numFmtId="0" fontId="3" fillId="13" borderId="13" xfId="0" applyFont="1" applyFill="1" applyBorder="1" applyAlignment="1">
      <alignment horizontal="center" vertical="center"/>
    </xf>
    <xf numFmtId="0" fontId="3" fillId="13" borderId="18" xfId="0" applyFont="1" applyFill="1" applyBorder="1" applyAlignment="1">
      <alignment horizontal="center" vertical="center" wrapText="1"/>
    </xf>
    <xf numFmtId="0" fontId="3" fillId="13" borderId="28" xfId="0" applyFont="1" applyFill="1" applyBorder="1" applyAlignment="1">
      <alignment horizontal="center" vertical="center" wrapText="1"/>
    </xf>
    <xf numFmtId="0" fontId="3" fillId="13" borderId="17" xfId="0" applyFont="1" applyFill="1" applyBorder="1" applyAlignment="1">
      <alignment horizontal="center" vertical="center" wrapText="1"/>
    </xf>
    <xf numFmtId="0" fontId="70" fillId="35" borderId="10" xfId="0" applyFont="1" applyFill="1" applyBorder="1" applyAlignment="1">
      <alignment horizontal="center" vertical="center"/>
    </xf>
    <xf numFmtId="0" fontId="3" fillId="35" borderId="11"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70" fillId="13" borderId="10" xfId="0" applyFont="1" applyFill="1" applyBorder="1" applyAlignment="1">
      <alignment horizontal="center"/>
    </xf>
    <xf numFmtId="0" fontId="70" fillId="35" borderId="10" xfId="0" applyFont="1" applyFill="1" applyBorder="1" applyAlignment="1">
      <alignment horizontal="center"/>
    </xf>
    <xf numFmtId="0" fontId="3" fillId="35" borderId="27"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13" borderId="14" xfId="0" applyFont="1" applyFill="1" applyBorder="1" applyAlignment="1">
      <alignment horizontal="center" vertical="center" wrapText="1"/>
    </xf>
    <xf numFmtId="0" fontId="3" fillId="13" borderId="11" xfId="0" applyFont="1" applyFill="1" applyBorder="1" applyAlignment="1">
      <alignment horizontal="center" vertical="center" wrapText="1"/>
    </xf>
    <xf numFmtId="0" fontId="3" fillId="13" borderId="13" xfId="0" applyFont="1" applyFill="1" applyBorder="1" applyAlignment="1">
      <alignment horizontal="center" vertical="center" wrapText="1"/>
    </xf>
    <xf numFmtId="0" fontId="70" fillId="35" borderId="29" xfId="0" applyFont="1" applyFill="1" applyBorder="1" applyAlignment="1">
      <alignment horizontal="left" vertical="center"/>
    </xf>
    <xf numFmtId="0" fontId="70" fillId="35" borderId="30" xfId="0" applyFont="1" applyFill="1" applyBorder="1" applyAlignment="1">
      <alignment horizontal="left" vertical="center"/>
    </xf>
    <xf numFmtId="0" fontId="70" fillId="35" borderId="18" xfId="0" applyFont="1" applyFill="1" applyBorder="1" applyAlignment="1">
      <alignment horizontal="left" vertical="center"/>
    </xf>
    <xf numFmtId="0" fontId="70" fillId="35" borderId="31" xfId="0" applyFont="1" applyFill="1" applyBorder="1" applyAlignment="1">
      <alignment horizontal="left" vertical="center"/>
    </xf>
    <xf numFmtId="0" fontId="70" fillId="35" borderId="0" xfId="0" applyFont="1" applyFill="1" applyBorder="1" applyAlignment="1">
      <alignment horizontal="left" vertical="center"/>
    </xf>
    <xf numFmtId="0" fontId="70" fillId="35" borderId="28" xfId="0" applyFont="1" applyFill="1" applyBorder="1" applyAlignment="1">
      <alignment horizontal="left" vertical="center"/>
    </xf>
    <xf numFmtId="0" fontId="70" fillId="35" borderId="32" xfId="0" applyFont="1" applyFill="1" applyBorder="1" applyAlignment="1">
      <alignment horizontal="left" vertical="center"/>
    </xf>
    <xf numFmtId="0" fontId="70" fillId="35" borderId="16" xfId="0" applyFont="1" applyFill="1" applyBorder="1" applyAlignment="1">
      <alignment horizontal="left" vertical="center"/>
    </xf>
    <xf numFmtId="0" fontId="70" fillId="35" borderId="17" xfId="0" applyFont="1" applyFill="1" applyBorder="1" applyAlignment="1">
      <alignment horizontal="left" vertical="center"/>
    </xf>
    <xf numFmtId="0" fontId="3" fillId="35" borderId="11" xfId="0" applyFont="1" applyFill="1" applyBorder="1" applyAlignment="1">
      <alignment horizontal="center" vertical="center"/>
    </xf>
    <xf numFmtId="0" fontId="3" fillId="35" borderId="12" xfId="0" applyFont="1" applyFill="1" applyBorder="1" applyAlignment="1">
      <alignment horizontal="center" vertical="center"/>
    </xf>
    <xf numFmtId="0" fontId="3" fillId="35" borderId="13" xfId="0" applyFont="1" applyFill="1" applyBorder="1" applyAlignment="1">
      <alignment horizontal="center" vertical="center"/>
    </xf>
    <xf numFmtId="0" fontId="3" fillId="35" borderId="18" xfId="0" applyFont="1" applyFill="1" applyBorder="1" applyAlignment="1">
      <alignment horizontal="center" vertical="center" wrapText="1"/>
    </xf>
    <xf numFmtId="0" fontId="3" fillId="35" borderId="28"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70" fillId="35" borderId="11" xfId="0" applyFont="1" applyFill="1" applyBorder="1" applyAlignment="1" quotePrefix="1">
      <alignment horizontal="center" vertical="center"/>
    </xf>
    <xf numFmtId="0" fontId="70" fillId="35" borderId="12" xfId="0" applyFont="1" applyFill="1" applyBorder="1" applyAlignment="1" quotePrefix="1">
      <alignment horizontal="center" vertical="center"/>
    </xf>
    <xf numFmtId="0" fontId="70" fillId="35" borderId="13" xfId="0" applyFont="1" applyFill="1" applyBorder="1" applyAlignment="1" quotePrefix="1">
      <alignment horizontal="center" vertical="center"/>
    </xf>
    <xf numFmtId="0" fontId="3" fillId="35" borderId="14" xfId="0" applyFont="1" applyFill="1" applyBorder="1" applyAlignment="1">
      <alignment horizontal="center" vertical="center" wrapText="1"/>
    </xf>
    <xf numFmtId="15" fontId="71" fillId="34" borderId="0" xfId="0" applyNumberFormat="1" applyFont="1" applyFill="1" applyAlignment="1" quotePrefix="1">
      <alignment horizontal="left" vertical="top"/>
    </xf>
    <xf numFmtId="15" fontId="71" fillId="34" borderId="0" xfId="0" applyNumberFormat="1" applyFont="1" applyFill="1" applyAlignment="1">
      <alignment horizontal="left" vertical="top"/>
    </xf>
    <xf numFmtId="0" fontId="77" fillId="35" borderId="11" xfId="0" applyFont="1" applyFill="1" applyBorder="1" applyAlignment="1" quotePrefix="1">
      <alignment horizontal="center" vertical="center"/>
    </xf>
    <xf numFmtId="0" fontId="77" fillId="35" borderId="12" xfId="0" applyFont="1" applyFill="1" applyBorder="1" applyAlignment="1" quotePrefix="1">
      <alignment horizontal="center" vertical="center"/>
    </xf>
    <xf numFmtId="0" fontId="77" fillId="35" borderId="13" xfId="0" applyFont="1" applyFill="1" applyBorder="1" applyAlignment="1" quotePrefix="1">
      <alignment horizontal="center" vertical="center"/>
    </xf>
    <xf numFmtId="0" fontId="14" fillId="13" borderId="27" xfId="0" applyFont="1" applyFill="1" applyBorder="1" applyAlignment="1">
      <alignment horizontal="center" vertical="center" wrapText="1"/>
    </xf>
    <xf numFmtId="0" fontId="14" fillId="13" borderId="15" xfId="0" applyFont="1" applyFill="1" applyBorder="1" applyAlignment="1">
      <alignment horizontal="center" vertical="center" wrapText="1"/>
    </xf>
    <xf numFmtId="0" fontId="14" fillId="13" borderId="18" xfId="0" applyFont="1" applyFill="1" applyBorder="1" applyAlignment="1">
      <alignment horizontal="center" vertical="center" wrapText="1"/>
    </xf>
    <xf numFmtId="0" fontId="14" fillId="13" borderId="28" xfId="0" applyFont="1" applyFill="1" applyBorder="1" applyAlignment="1">
      <alignment horizontal="center" vertical="center" wrapText="1"/>
    </xf>
    <xf numFmtId="0" fontId="14" fillId="13" borderId="17" xfId="0" applyFont="1" applyFill="1" applyBorder="1" applyAlignment="1">
      <alignment horizontal="center" vertical="center" wrapText="1"/>
    </xf>
    <xf numFmtId="0" fontId="14" fillId="13" borderId="10"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27" xfId="0" applyFont="1" applyFill="1" applyBorder="1" applyAlignment="1">
      <alignment horizontal="center" vertical="center" wrapText="1"/>
    </xf>
    <xf numFmtId="0" fontId="14" fillId="13" borderId="14" xfId="0" applyFont="1" applyFill="1" applyBorder="1" applyAlignment="1">
      <alignment horizontal="center" vertical="center" wrapText="1"/>
    </xf>
    <xf numFmtId="0" fontId="14" fillId="13" borderId="11" xfId="0" applyFont="1" applyFill="1" applyBorder="1" applyAlignment="1">
      <alignment horizontal="center" vertical="center" wrapText="1"/>
    </xf>
    <xf numFmtId="0" fontId="14" fillId="13" borderId="13" xfId="0" applyFont="1" applyFill="1" applyBorder="1" applyAlignment="1">
      <alignment horizontal="center" vertical="center" wrapText="1"/>
    </xf>
    <xf numFmtId="0" fontId="77" fillId="35" borderId="10" xfId="0" applyFont="1" applyFill="1" applyBorder="1" applyAlignment="1">
      <alignment horizontal="center" vertical="center"/>
    </xf>
    <xf numFmtId="0" fontId="77" fillId="35" borderId="10" xfId="0" applyFont="1" applyFill="1" applyBorder="1" applyAlignment="1">
      <alignment horizontal="center"/>
    </xf>
    <xf numFmtId="0" fontId="14" fillId="13" borderId="11" xfId="0" applyFont="1" applyFill="1" applyBorder="1" applyAlignment="1">
      <alignment horizontal="center" vertical="center"/>
    </xf>
    <xf numFmtId="0" fontId="14" fillId="13" borderId="12" xfId="0" applyFont="1" applyFill="1" applyBorder="1" applyAlignment="1">
      <alignment horizontal="center" vertical="center"/>
    </xf>
    <xf numFmtId="0" fontId="14" fillId="13" borderId="13" xfId="0" applyFont="1" applyFill="1" applyBorder="1" applyAlignment="1">
      <alignment horizontal="center" vertical="center"/>
    </xf>
    <xf numFmtId="0" fontId="14" fillId="35" borderId="18" xfId="0" applyFont="1" applyFill="1" applyBorder="1" applyAlignment="1">
      <alignment horizontal="center" vertical="center" wrapText="1"/>
    </xf>
    <xf numFmtId="0" fontId="14" fillId="35" borderId="28" xfId="0" applyFont="1" applyFill="1" applyBorder="1" applyAlignment="1">
      <alignment horizontal="center" vertical="center" wrapText="1"/>
    </xf>
    <xf numFmtId="0" fontId="14" fillId="35" borderId="17" xfId="0" applyFont="1" applyFill="1" applyBorder="1" applyAlignment="1">
      <alignment horizontal="center" vertical="center" wrapText="1"/>
    </xf>
    <xf numFmtId="0" fontId="14" fillId="35" borderId="10" xfId="0" applyFont="1" applyFill="1" applyBorder="1" applyAlignment="1">
      <alignment horizontal="center" vertical="center" wrapText="1"/>
    </xf>
    <xf numFmtId="0" fontId="14" fillId="35" borderId="11" xfId="0" applyFont="1" applyFill="1" applyBorder="1" applyAlignment="1">
      <alignment horizontal="center" vertical="center"/>
    </xf>
    <xf numFmtId="0" fontId="14" fillId="35" borderId="12" xfId="0" applyFont="1" applyFill="1" applyBorder="1" applyAlignment="1">
      <alignment horizontal="center" vertical="center"/>
    </xf>
    <xf numFmtId="0" fontId="14" fillId="35" borderId="13" xfId="0" applyFont="1" applyFill="1" applyBorder="1" applyAlignment="1">
      <alignment horizontal="center" vertical="center"/>
    </xf>
    <xf numFmtId="0" fontId="77" fillId="13" borderId="10" xfId="0" applyFont="1" applyFill="1" applyBorder="1" applyAlignment="1">
      <alignment horizontal="center"/>
    </xf>
    <xf numFmtId="0" fontId="77" fillId="0" borderId="0" xfId="0" applyFont="1" applyAlignment="1">
      <alignment horizontal="center"/>
    </xf>
    <xf numFmtId="0" fontId="77" fillId="35" borderId="29" xfId="0" applyFont="1" applyFill="1" applyBorder="1" applyAlignment="1">
      <alignment horizontal="left" vertical="center"/>
    </xf>
    <xf numFmtId="0" fontId="77" fillId="35" borderId="30" xfId="0" applyFont="1" applyFill="1" applyBorder="1" applyAlignment="1">
      <alignment horizontal="left" vertical="center"/>
    </xf>
    <xf numFmtId="0" fontId="77" fillId="35" borderId="18" xfId="0" applyFont="1" applyFill="1" applyBorder="1" applyAlignment="1">
      <alignment horizontal="left" vertical="center"/>
    </xf>
    <xf numFmtId="0" fontId="77" fillId="35" borderId="31" xfId="0" applyFont="1" applyFill="1" applyBorder="1" applyAlignment="1">
      <alignment horizontal="left" vertical="center"/>
    </xf>
    <xf numFmtId="0" fontId="77" fillId="35" borderId="0" xfId="0" applyFont="1" applyFill="1" applyBorder="1" applyAlignment="1">
      <alignment horizontal="left" vertical="center"/>
    </xf>
    <xf numFmtId="0" fontId="77" fillId="35" borderId="28" xfId="0" applyFont="1" applyFill="1" applyBorder="1" applyAlignment="1">
      <alignment horizontal="left" vertical="center"/>
    </xf>
    <xf numFmtId="0" fontId="77" fillId="35" borderId="32" xfId="0" applyFont="1" applyFill="1" applyBorder="1" applyAlignment="1">
      <alignment horizontal="left" vertical="center"/>
    </xf>
    <xf numFmtId="0" fontId="77" fillId="35" borderId="16" xfId="0" applyFont="1" applyFill="1" applyBorder="1" applyAlignment="1">
      <alignment horizontal="left" vertical="center"/>
    </xf>
    <xf numFmtId="0" fontId="77" fillId="35" borderId="17" xfId="0" applyFont="1" applyFill="1" applyBorder="1" applyAlignment="1">
      <alignment horizontal="left" vertical="center"/>
    </xf>
    <xf numFmtId="0" fontId="66" fillId="34" borderId="0" xfId="0" applyFont="1" applyFill="1" applyBorder="1" applyAlignment="1" applyProtection="1">
      <alignment horizontal="left" vertical="top" wrapText="1"/>
      <protection/>
    </xf>
    <xf numFmtId="0" fontId="66" fillId="34" borderId="0" xfId="0" applyFont="1" applyFill="1" applyBorder="1" applyAlignment="1" applyProtection="1">
      <alignment horizontal="left" vertical="top" wrapText="1"/>
      <protection locked="0"/>
    </xf>
    <xf numFmtId="0" fontId="66" fillId="34" borderId="10" xfId="0" applyFont="1" applyFill="1" applyBorder="1" applyAlignment="1" applyProtection="1">
      <alignment horizontal="left" vertical="top" wrapText="1"/>
      <protection/>
    </xf>
    <xf numFmtId="183" fontId="66" fillId="34" borderId="11" xfId="0" applyNumberFormat="1" applyFont="1" applyFill="1" applyBorder="1" applyAlignment="1" applyProtection="1">
      <alignment vertical="top" wrapText="1"/>
      <protection/>
    </xf>
    <xf numFmtId="0" fontId="66" fillId="34" borderId="12" xfId="0" applyFont="1" applyFill="1" applyBorder="1" applyAlignment="1" applyProtection="1">
      <alignment vertical="top" wrapText="1"/>
      <protection/>
    </xf>
    <xf numFmtId="0" fontId="66" fillId="34" borderId="13" xfId="0" applyFont="1" applyFill="1" applyBorder="1" applyAlignment="1" applyProtection="1">
      <alignment vertical="top" wrapText="1"/>
      <protection/>
    </xf>
    <xf numFmtId="0" fontId="68" fillId="34" borderId="0" xfId="0" applyFont="1" applyFill="1" applyBorder="1" applyAlignment="1" applyProtection="1">
      <alignment horizontal="left" vertical="top" wrapText="1"/>
      <protection/>
    </xf>
    <xf numFmtId="0" fontId="74" fillId="34" borderId="0" xfId="0" applyFont="1" applyFill="1" applyBorder="1" applyAlignment="1" applyProtection="1">
      <alignment horizontal="left" vertical="top" wrapText="1"/>
      <protection locked="0"/>
    </xf>
    <xf numFmtId="0" fontId="85" fillId="34" borderId="0" xfId="0" applyFont="1" applyFill="1" applyBorder="1" applyAlignment="1" applyProtection="1">
      <alignment horizontal="center" vertical="center" wrapText="1"/>
      <protection/>
    </xf>
    <xf numFmtId="0" fontId="86" fillId="34" borderId="0" xfId="0" applyFont="1" applyFill="1" applyBorder="1" applyAlignment="1" applyProtection="1">
      <alignment horizontal="center" vertical="top" wrapText="1"/>
      <protection/>
    </xf>
    <xf numFmtId="0" fontId="66" fillId="34" borderId="10" xfId="0" applyFont="1" applyFill="1" applyBorder="1" applyAlignment="1" applyProtection="1">
      <alignment horizontal="center" vertical="top" wrapText="1"/>
      <protection/>
    </xf>
    <xf numFmtId="0" fontId="68" fillId="34" borderId="0" xfId="0" applyFont="1" applyFill="1" applyBorder="1" applyAlignment="1" applyProtection="1">
      <alignment horizontal="left" vertical="top" wrapText="1"/>
      <protection locked="0"/>
    </xf>
    <xf numFmtId="0" fontId="66" fillId="34" borderId="14" xfId="0" applyFont="1" applyFill="1" applyBorder="1" applyAlignment="1" applyProtection="1">
      <alignment horizontal="center" vertical="center" wrapText="1"/>
      <protection/>
    </xf>
    <xf numFmtId="0" fontId="66" fillId="34" borderId="27" xfId="0" applyFont="1" applyFill="1" applyBorder="1" applyAlignment="1" applyProtection="1">
      <alignment horizontal="center" vertical="center" wrapText="1"/>
      <protection/>
    </xf>
    <xf numFmtId="0" fontId="66" fillId="34" borderId="15" xfId="0" applyFont="1" applyFill="1" applyBorder="1" applyAlignment="1" applyProtection="1">
      <alignment horizontal="center" vertical="center" wrapText="1"/>
      <protection/>
    </xf>
    <xf numFmtId="0" fontId="76" fillId="34" borderId="0" xfId="0" applyFont="1" applyFill="1" applyBorder="1" applyAlignment="1" applyProtection="1">
      <alignment horizontal="left" vertical="top" wrapText="1"/>
      <protection/>
    </xf>
    <xf numFmtId="0" fontId="75" fillId="34" borderId="0" xfId="0" applyFont="1" applyFill="1" applyBorder="1" applyAlignment="1" applyProtection="1">
      <alignment vertical="top" wrapText="1"/>
      <protection locked="0"/>
    </xf>
    <xf numFmtId="0" fontId="66" fillId="34" borderId="0" xfId="0" applyFont="1" applyFill="1" applyBorder="1" applyAlignment="1" applyProtection="1">
      <alignment vertical="top" wrapText="1"/>
      <protection/>
    </xf>
    <xf numFmtId="0" fontId="66" fillId="34" borderId="29" xfId="0" applyFont="1" applyFill="1" applyBorder="1" applyAlignment="1" applyProtection="1">
      <alignment horizontal="center" vertical="center" wrapText="1"/>
      <protection/>
    </xf>
    <xf numFmtId="0" fontId="66" fillId="34" borderId="30" xfId="0" applyFont="1" applyFill="1" applyBorder="1" applyAlignment="1" applyProtection="1">
      <alignment horizontal="center" vertical="center" wrapText="1"/>
      <protection/>
    </xf>
    <xf numFmtId="0" fontId="66" fillId="34" borderId="18" xfId="0" applyFont="1" applyFill="1" applyBorder="1" applyAlignment="1" applyProtection="1">
      <alignment horizontal="center" vertical="center" wrapText="1"/>
      <protection/>
    </xf>
    <xf numFmtId="0" fontId="66" fillId="34" borderId="31" xfId="0" applyFont="1" applyFill="1" applyBorder="1" applyAlignment="1" applyProtection="1">
      <alignment horizontal="center" vertical="center" wrapText="1"/>
      <protection/>
    </xf>
    <xf numFmtId="0" fontId="66" fillId="34" borderId="0" xfId="0" applyFont="1" applyFill="1" applyBorder="1" applyAlignment="1" applyProtection="1">
      <alignment horizontal="center" vertical="center" wrapText="1"/>
      <protection/>
    </xf>
    <xf numFmtId="0" fontId="66" fillId="34" borderId="28" xfId="0" applyFont="1" applyFill="1" applyBorder="1" applyAlignment="1" applyProtection="1">
      <alignment horizontal="center" vertical="center" wrapText="1"/>
      <protection/>
    </xf>
    <xf numFmtId="0" fontId="66" fillId="34" borderId="32" xfId="0" applyFont="1" applyFill="1" applyBorder="1" applyAlignment="1" applyProtection="1">
      <alignment horizontal="center" vertical="center" wrapText="1"/>
      <protection/>
    </xf>
    <xf numFmtId="0" fontId="66" fillId="34" borderId="16" xfId="0" applyFont="1" applyFill="1" applyBorder="1" applyAlignment="1" applyProtection="1">
      <alignment horizontal="center" vertical="center" wrapText="1"/>
      <protection/>
    </xf>
    <xf numFmtId="0" fontId="66" fillId="34" borderId="17" xfId="0" applyFont="1" applyFill="1" applyBorder="1" applyAlignment="1" applyProtection="1">
      <alignment horizontal="center" vertical="center" wrapText="1"/>
      <protection/>
    </xf>
    <xf numFmtId="0" fontId="69" fillId="34" borderId="0" xfId="0" applyFont="1" applyFill="1" applyBorder="1" applyAlignment="1" applyProtection="1">
      <alignment vertical="top" wrapText="1"/>
      <protection/>
    </xf>
    <xf numFmtId="0" fontId="66" fillId="34" borderId="11" xfId="0" applyFont="1" applyFill="1" applyBorder="1" applyAlignment="1" applyProtection="1">
      <alignment horizontal="center" vertical="center" wrapText="1"/>
      <protection/>
    </xf>
    <xf numFmtId="0" fontId="66" fillId="34" borderId="13" xfId="0" applyFont="1" applyFill="1" applyBorder="1" applyAlignment="1" applyProtection="1">
      <alignment horizontal="center" vertical="center" wrapText="1"/>
      <protection/>
    </xf>
    <xf numFmtId="0" fontId="66" fillId="34" borderId="12" xfId="0" applyFont="1" applyFill="1" applyBorder="1" applyAlignment="1" applyProtection="1">
      <alignment horizontal="center" vertical="center" wrapText="1"/>
      <protection/>
    </xf>
    <xf numFmtId="0" fontId="66" fillId="34" borderId="16" xfId="0" applyFont="1" applyFill="1" applyBorder="1" applyAlignment="1" applyProtection="1">
      <alignment horizontal="left" vertical="top" wrapText="1"/>
      <protection/>
    </xf>
    <xf numFmtId="183" fontId="66" fillId="34" borderId="11" xfId="0" applyNumberFormat="1" applyFont="1" applyFill="1" applyBorder="1" applyAlignment="1" applyProtection="1">
      <alignment horizontal="center" vertical="top" wrapText="1"/>
      <protection/>
    </xf>
    <xf numFmtId="183" fontId="66" fillId="34" borderId="12" xfId="0" applyNumberFormat="1" applyFont="1" applyFill="1" applyBorder="1" applyAlignment="1" applyProtection="1">
      <alignment horizontal="center" vertical="top" wrapText="1"/>
      <protection/>
    </xf>
    <xf numFmtId="183" fontId="66" fillId="34" borderId="13" xfId="0" applyNumberFormat="1" applyFont="1" applyFill="1" applyBorder="1" applyAlignment="1" applyProtection="1">
      <alignment horizontal="center" vertical="top" wrapText="1"/>
      <protection/>
    </xf>
    <xf numFmtId="0" fontId="66" fillId="34" borderId="12" xfId="0" applyFont="1" applyFill="1" applyBorder="1" applyAlignment="1" applyProtection="1">
      <alignment horizontal="center" vertical="top" wrapText="1"/>
      <protection/>
    </xf>
    <xf numFmtId="0" fontId="66" fillId="34" borderId="13" xfId="0" applyFont="1" applyFill="1" applyBorder="1" applyAlignment="1" applyProtection="1">
      <alignment horizontal="center" vertical="top" wrapText="1"/>
      <protection/>
    </xf>
    <xf numFmtId="0" fontId="66" fillId="34" borderId="0" xfId="0" applyFont="1" applyFill="1" applyBorder="1" applyAlignment="1" applyProtection="1">
      <alignment horizontal="center" vertical="top" wrapText="1"/>
      <protection/>
    </xf>
    <xf numFmtId="0" fontId="66" fillId="34" borderId="11" xfId="0" applyFont="1" applyFill="1" applyBorder="1" applyAlignment="1" applyProtection="1">
      <alignment horizontal="center" vertical="top" wrapText="1"/>
      <protection/>
    </xf>
    <xf numFmtId="0" fontId="68" fillId="34" borderId="0" xfId="0" applyFont="1" applyFill="1" applyBorder="1" applyAlignment="1" applyProtection="1">
      <alignment vertical="top" wrapText="1"/>
      <protection/>
    </xf>
    <xf numFmtId="0" fontId="75" fillId="34" borderId="0" xfId="0" applyFont="1" applyFill="1" applyBorder="1" applyAlignment="1" applyProtection="1">
      <alignment horizontal="left" vertical="top" wrapText="1"/>
      <protection locked="0"/>
    </xf>
    <xf numFmtId="9" fontId="75" fillId="34" borderId="0" xfId="0" applyNumberFormat="1" applyFont="1" applyFill="1" applyBorder="1" applyAlignment="1" applyProtection="1">
      <alignment horizontal="left" vertical="top" wrapText="1"/>
      <protection/>
    </xf>
    <xf numFmtId="0" fontId="75" fillId="34" borderId="0" xfId="0" applyFont="1" applyFill="1" applyBorder="1" applyAlignment="1" applyProtection="1">
      <alignment horizontal="left" vertical="top" wrapText="1"/>
      <protection/>
    </xf>
    <xf numFmtId="0" fontId="69" fillId="0" borderId="0" xfId="0" applyFont="1" applyFill="1" applyBorder="1" applyAlignment="1" applyProtection="1">
      <alignment horizontal="center" vertical="center"/>
      <protection locked="0"/>
    </xf>
    <xf numFmtId="0" fontId="69" fillId="0" borderId="33" xfId="0" applyFont="1" applyFill="1" applyBorder="1" applyAlignment="1" applyProtection="1">
      <alignment horizontal="center" vertical="center"/>
      <protection locked="0"/>
    </xf>
    <xf numFmtId="0" fontId="66" fillId="0" borderId="0" xfId="0" applyFont="1" applyFill="1" applyAlignment="1" applyProtection="1">
      <alignment horizontal="left" vertical="center"/>
      <protection locked="0"/>
    </xf>
    <xf numFmtId="0" fontId="66" fillId="0" borderId="0" xfId="0" applyFont="1" applyFill="1" applyAlignment="1" applyProtection="1">
      <alignment horizontal="left"/>
      <protection locked="0"/>
    </xf>
    <xf numFmtId="0" fontId="66" fillId="0" borderId="0" xfId="0" applyFont="1" applyFill="1" applyAlignment="1">
      <alignment horizontal="justify" vertical="center" wrapText="1"/>
    </xf>
    <xf numFmtId="0" fontId="66" fillId="0" borderId="0" xfId="0" applyFont="1" applyFill="1" applyAlignment="1">
      <alignment horizontal="left" vertical="center" wrapText="1"/>
    </xf>
    <xf numFmtId="0" fontId="66" fillId="0" borderId="0" xfId="0" applyFont="1" applyFill="1" applyAlignment="1">
      <alignment horizontal="left" vertical="center"/>
    </xf>
    <xf numFmtId="0" fontId="69" fillId="0" borderId="0" xfId="0" applyFont="1" applyFill="1" applyAlignment="1">
      <alignment horizontal="center"/>
    </xf>
    <xf numFmtId="0" fontId="66" fillId="0" borderId="0" xfId="0" applyFont="1" applyFill="1" applyAlignment="1" applyProtection="1">
      <alignment horizontal="left"/>
      <protection/>
    </xf>
    <xf numFmtId="0" fontId="69" fillId="0" borderId="0" xfId="0" applyFont="1" applyFill="1" applyAlignment="1" applyProtection="1">
      <alignment horizontal="left"/>
      <protection/>
    </xf>
    <xf numFmtId="0" fontId="69" fillId="0" borderId="0" xfId="0" applyFont="1" applyFill="1" applyAlignment="1" applyProtection="1">
      <alignment horizontal="center"/>
      <protection locked="0"/>
    </xf>
    <xf numFmtId="0" fontId="66" fillId="0" borderId="0" xfId="0" applyNumberFormat="1" applyFont="1" applyFill="1" applyAlignment="1">
      <alignment horizontal="justify" vertical="center" wrapText="1"/>
    </xf>
    <xf numFmtId="0" fontId="87" fillId="34" borderId="0" xfId="0" applyFont="1" applyFill="1" applyBorder="1" applyAlignment="1" applyProtection="1">
      <alignment horizontal="left"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781050</xdr:colOff>
      <xdr:row>0</xdr:row>
      <xdr:rowOff>180975</xdr:rowOff>
    </xdr:from>
    <xdr:to>
      <xdr:col>10</xdr:col>
      <xdr:colOff>28575</xdr:colOff>
      <xdr:row>5</xdr:row>
      <xdr:rowOff>200025</xdr:rowOff>
    </xdr:to>
    <xdr:sp>
      <xdr:nvSpPr>
        <xdr:cNvPr id="1" name="TextBox 1"/>
        <xdr:cNvSpPr txBox="1">
          <a:spLocks noChangeArrowheads="1"/>
        </xdr:cNvSpPr>
      </xdr:nvSpPr>
      <xdr:spPr>
        <a:xfrm>
          <a:off x="1666875" y="180975"/>
          <a:ext cx="5057775" cy="10858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Tahoma"/>
              <a:ea typeface="Tahoma"/>
              <a:cs typeface="Tahoma"/>
            </a:rPr>
            <a:t>Kop Surat</a:t>
          </a:r>
          <a:r>
            <a:rPr lang="en-US" cap="none" sz="1600" b="0" i="0" u="none" baseline="0">
              <a:solidFill>
                <a:srgbClr val="000000"/>
              </a:solidFill>
              <a:latin typeface="Tahoma"/>
              <a:ea typeface="Tahoma"/>
              <a:cs typeface="Tahoma"/>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asan\Downloads\terbilang.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definedNames>
      <definedName name="Terbilang"/>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drawing" Target="../drawings/drawing1.xml" /><Relationship Id="rId4"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1"/>
  </sheetPr>
  <dimension ref="B2:D39"/>
  <sheetViews>
    <sheetView zoomScalePageLayoutView="0" workbookViewId="0" topLeftCell="A1">
      <pane ySplit="2" topLeftCell="A3" activePane="bottomLeft" state="frozen"/>
      <selection pane="topLeft" activeCell="A1" sqref="A1"/>
      <selection pane="bottomLeft" activeCell="D11" sqref="D11"/>
    </sheetView>
  </sheetViews>
  <sheetFormatPr defaultColWidth="9.140625" defaultRowHeight="15"/>
  <cols>
    <col min="1" max="1" width="24.00390625" style="91" customWidth="1"/>
    <col min="2" max="2" width="4.28125" style="91" customWidth="1"/>
    <col min="3" max="3" width="2.7109375" style="91" customWidth="1"/>
    <col min="4" max="4" width="122.28125" style="91" customWidth="1"/>
    <col min="5" max="16384" width="9.140625" style="91" customWidth="1"/>
  </cols>
  <sheetData>
    <row r="1" ht="15.75" thickBot="1"/>
    <row r="2" spans="2:4" ht="26.25">
      <c r="B2" s="246" t="s">
        <v>203</v>
      </c>
      <c r="C2" s="247"/>
      <c r="D2" s="248"/>
    </row>
    <row r="3" spans="2:4" ht="15">
      <c r="B3" s="92"/>
      <c r="C3" s="93"/>
      <c r="D3" s="94"/>
    </row>
    <row r="4" spans="2:4" ht="15">
      <c r="B4" s="95" t="s">
        <v>126</v>
      </c>
      <c r="C4" s="93" t="s">
        <v>236</v>
      </c>
      <c r="D4" s="94"/>
    </row>
    <row r="5" spans="2:4" ht="15">
      <c r="B5" s="95" t="s">
        <v>127</v>
      </c>
      <c r="C5" s="93" t="s">
        <v>181</v>
      </c>
      <c r="D5" s="94"/>
    </row>
    <row r="6" spans="2:4" ht="15">
      <c r="B6" s="95" t="s">
        <v>128</v>
      </c>
      <c r="C6" s="128" t="s">
        <v>235</v>
      </c>
      <c r="D6" s="94"/>
    </row>
    <row r="7" spans="2:4" ht="15">
      <c r="B7" s="96" t="s">
        <v>129</v>
      </c>
      <c r="C7" s="103" t="s">
        <v>234</v>
      </c>
      <c r="D7" s="127"/>
    </row>
    <row r="8" spans="2:4" ht="30">
      <c r="B8" s="92"/>
      <c r="C8" s="98" t="s">
        <v>196</v>
      </c>
      <c r="D8" s="169" t="s">
        <v>273</v>
      </c>
    </row>
    <row r="9" spans="2:4" ht="45">
      <c r="B9" s="92"/>
      <c r="C9" s="98" t="s">
        <v>196</v>
      </c>
      <c r="D9" s="99" t="s">
        <v>275</v>
      </c>
    </row>
    <row r="10" spans="2:4" ht="30">
      <c r="B10" s="92"/>
      <c r="C10" s="98" t="s">
        <v>196</v>
      </c>
      <c r="D10" s="137" t="s">
        <v>266</v>
      </c>
    </row>
    <row r="11" spans="2:4" ht="30">
      <c r="B11" s="92"/>
      <c r="C11" s="98" t="s">
        <v>196</v>
      </c>
      <c r="D11" s="166" t="s">
        <v>267</v>
      </c>
    </row>
    <row r="12" spans="2:4" ht="30">
      <c r="B12" s="92"/>
      <c r="C12" s="98" t="s">
        <v>196</v>
      </c>
      <c r="D12" s="166" t="s">
        <v>268</v>
      </c>
    </row>
    <row r="13" spans="2:4" ht="15.75" customHeight="1">
      <c r="B13" s="96" t="s">
        <v>207</v>
      </c>
      <c r="C13" s="249" t="s">
        <v>237</v>
      </c>
      <c r="D13" s="250"/>
    </row>
    <row r="14" spans="2:4" ht="15">
      <c r="B14" s="92"/>
      <c r="C14" s="97" t="s">
        <v>196</v>
      </c>
      <c r="D14" s="137" t="s">
        <v>199</v>
      </c>
    </row>
    <row r="15" spans="2:4" ht="15">
      <c r="B15" s="92"/>
      <c r="C15" s="97" t="s">
        <v>196</v>
      </c>
      <c r="D15" s="137" t="s">
        <v>200</v>
      </c>
    </row>
    <row r="16" spans="2:4" ht="15">
      <c r="B16" s="92"/>
      <c r="C16" s="97" t="s">
        <v>196</v>
      </c>
      <c r="D16" s="137" t="s">
        <v>201</v>
      </c>
    </row>
    <row r="17" spans="2:4" ht="15">
      <c r="B17" s="92"/>
      <c r="C17" s="97" t="s">
        <v>196</v>
      </c>
      <c r="D17" s="137" t="s">
        <v>202</v>
      </c>
    </row>
    <row r="18" spans="2:4" ht="30">
      <c r="B18" s="92"/>
      <c r="C18" s="98" t="s">
        <v>196</v>
      </c>
      <c r="D18" s="137" t="s">
        <v>238</v>
      </c>
    </row>
    <row r="19" spans="2:4" ht="15">
      <c r="B19" s="92"/>
      <c r="C19" s="97" t="s">
        <v>196</v>
      </c>
      <c r="D19" s="137" t="s">
        <v>204</v>
      </c>
    </row>
    <row r="20" spans="2:4" ht="15">
      <c r="B20" s="92"/>
      <c r="C20" s="97" t="s">
        <v>196</v>
      </c>
      <c r="D20" s="137" t="s">
        <v>206</v>
      </c>
    </row>
    <row r="21" spans="2:4" ht="15">
      <c r="B21" s="92"/>
      <c r="C21" s="97" t="s">
        <v>196</v>
      </c>
      <c r="D21" s="94" t="s">
        <v>205</v>
      </c>
    </row>
    <row r="22" spans="2:4" ht="30.75" customHeight="1">
      <c r="B22" s="96" t="s">
        <v>208</v>
      </c>
      <c r="C22" s="251" t="s">
        <v>239</v>
      </c>
      <c r="D22" s="250"/>
    </row>
    <row r="23" spans="2:4" ht="15">
      <c r="B23" s="95" t="s">
        <v>209</v>
      </c>
      <c r="C23" s="103" t="s">
        <v>240</v>
      </c>
      <c r="D23" s="94"/>
    </row>
    <row r="24" spans="2:4" ht="30">
      <c r="B24" s="92"/>
      <c r="C24" s="98" t="s">
        <v>196</v>
      </c>
      <c r="D24" s="167" t="s">
        <v>274</v>
      </c>
    </row>
    <row r="25" spans="2:4" ht="15">
      <c r="B25" s="92"/>
      <c r="C25" s="97" t="s">
        <v>196</v>
      </c>
      <c r="D25" s="94" t="s">
        <v>269</v>
      </c>
    </row>
    <row r="26" spans="2:4" ht="15">
      <c r="B26" s="92"/>
      <c r="C26" s="97" t="s">
        <v>196</v>
      </c>
      <c r="D26" s="94" t="s">
        <v>270</v>
      </c>
    </row>
    <row r="27" spans="2:4" ht="30">
      <c r="B27" s="92"/>
      <c r="C27" s="98" t="s">
        <v>196</v>
      </c>
      <c r="D27" s="137" t="s">
        <v>271</v>
      </c>
    </row>
    <row r="28" spans="2:4" ht="45">
      <c r="B28" s="92"/>
      <c r="C28" s="98" t="s">
        <v>196</v>
      </c>
      <c r="D28" s="137" t="s">
        <v>241</v>
      </c>
    </row>
    <row r="29" spans="2:4" ht="15">
      <c r="B29" s="95" t="s">
        <v>210</v>
      </c>
      <c r="C29" s="103" t="s">
        <v>242</v>
      </c>
      <c r="D29" s="94"/>
    </row>
    <row r="30" spans="2:4" ht="29.25" customHeight="1">
      <c r="B30" s="92"/>
      <c r="C30" s="251" t="s">
        <v>243</v>
      </c>
      <c r="D30" s="250"/>
    </row>
    <row r="31" spans="2:4" ht="15">
      <c r="B31" s="95" t="s">
        <v>233</v>
      </c>
      <c r="C31" s="103" t="s">
        <v>256</v>
      </c>
      <c r="D31" s="94"/>
    </row>
    <row r="32" spans="2:4" ht="15" customHeight="1">
      <c r="B32" s="92"/>
      <c r="C32" s="251" t="s">
        <v>218</v>
      </c>
      <c r="D32" s="250"/>
    </row>
    <row r="33" spans="2:4" ht="15">
      <c r="B33" s="92"/>
      <c r="C33" s="251"/>
      <c r="D33" s="250"/>
    </row>
    <row r="34" spans="2:4" ht="15">
      <c r="B34" s="92"/>
      <c r="C34" s="93"/>
      <c r="D34" s="94"/>
    </row>
    <row r="35" spans="2:4" ht="15">
      <c r="B35" s="92"/>
      <c r="C35" s="93"/>
      <c r="D35" s="94"/>
    </row>
    <row r="36" spans="2:4" ht="15">
      <c r="B36" s="92"/>
      <c r="C36" s="93"/>
      <c r="D36" s="94"/>
    </row>
    <row r="37" spans="2:4" ht="15">
      <c r="B37" s="92"/>
      <c r="C37" s="93"/>
      <c r="D37" s="94"/>
    </row>
    <row r="38" spans="2:4" ht="15">
      <c r="B38" s="92"/>
      <c r="C38" s="93"/>
      <c r="D38" s="94"/>
    </row>
    <row r="39" spans="2:4" ht="15.75" thickBot="1">
      <c r="B39" s="100"/>
      <c r="C39" s="101"/>
      <c r="D39" s="102"/>
    </row>
  </sheetData>
  <sheetProtection password="CA93" sheet="1"/>
  <mergeCells count="5">
    <mergeCell ref="B2:D2"/>
    <mergeCell ref="C13:D13"/>
    <mergeCell ref="C22:D22"/>
    <mergeCell ref="C30:D30"/>
    <mergeCell ref="C32:D33"/>
  </mergeCells>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tabColor rgb="FFC00000"/>
  </sheetPr>
  <dimension ref="B2:AZ43"/>
  <sheetViews>
    <sheetView zoomScale="90" zoomScaleNormal="90" zoomScalePageLayoutView="0" workbookViewId="0" topLeftCell="A4">
      <selection activeCell="AN30" sqref="AN30"/>
    </sheetView>
  </sheetViews>
  <sheetFormatPr defaultColWidth="9.140625" defaultRowHeight="15"/>
  <cols>
    <col min="1" max="1" width="0.9921875" style="2" customWidth="1"/>
    <col min="2" max="2" width="2.57421875" style="2" customWidth="1"/>
    <col min="3" max="3" width="19.57421875" style="2" customWidth="1"/>
    <col min="4" max="4" width="0.85546875" style="2" customWidth="1"/>
    <col min="5" max="5" width="3.28125" style="2" customWidth="1"/>
    <col min="6" max="6" width="3.57421875" style="2" customWidth="1"/>
    <col min="7" max="7" width="3.8515625" style="3" customWidth="1"/>
    <col min="8" max="8" width="2.28125" style="2" customWidth="1"/>
    <col min="9" max="9" width="4.28125" style="2" customWidth="1"/>
    <col min="10" max="10" width="2.7109375" style="3" customWidth="1"/>
    <col min="11" max="11" width="4.00390625" style="2" customWidth="1"/>
    <col min="12" max="12" width="3.00390625" style="2" customWidth="1"/>
    <col min="13" max="13" width="3.421875" style="2" customWidth="1"/>
    <col min="14" max="14" width="3.8515625" style="2" customWidth="1"/>
    <col min="15" max="15" width="1.28515625" style="2" customWidth="1"/>
    <col min="16" max="17" width="5.140625" style="2" customWidth="1"/>
    <col min="18" max="18" width="6.8515625" style="2" customWidth="1"/>
    <col min="19" max="19" width="7.28125" style="2" customWidth="1"/>
    <col min="20" max="20" width="7.57421875" style="2" customWidth="1"/>
    <col min="21" max="21" width="8.28125" style="10" customWidth="1"/>
    <col min="22" max="22" width="7.421875" style="2" customWidth="1"/>
    <col min="23" max="23" width="6.7109375" style="2" customWidth="1"/>
    <col min="24" max="24" width="5.421875" style="2" customWidth="1"/>
    <col min="25" max="25" width="6.140625" style="2" customWidth="1"/>
    <col min="26" max="26" width="6.28125" style="2" customWidth="1"/>
    <col min="27" max="27" width="7.421875" style="2" customWidth="1"/>
    <col min="28" max="28" width="7.57421875" style="2" customWidth="1"/>
    <col min="29" max="29" width="8.8515625" style="2" hidden="1" customWidth="1"/>
    <col min="30" max="30" width="8.421875" style="2" hidden="1" customWidth="1"/>
    <col min="31" max="31" width="7.57421875" style="2" hidden="1" customWidth="1"/>
    <col min="32" max="32" width="8.140625" style="2" hidden="1" customWidth="1"/>
    <col min="33" max="33" width="7.00390625" style="2" hidden="1" customWidth="1"/>
    <col min="34" max="34" width="4.8515625" style="2" hidden="1" customWidth="1"/>
    <col min="35" max="35" width="6.28125" style="2" hidden="1" customWidth="1"/>
    <col min="36" max="36" width="5.8515625" style="2" hidden="1" customWidth="1"/>
    <col min="37" max="37" width="8.140625" style="2" hidden="1" customWidth="1"/>
    <col min="38" max="38" width="5.8515625" style="2" hidden="1" customWidth="1"/>
    <col min="39" max="39" width="8.57421875" style="2" hidden="1" customWidth="1"/>
    <col min="40" max="40" width="9.28125" style="2" customWidth="1"/>
    <col min="41" max="41" width="11.00390625" style="177" bestFit="1" customWidth="1"/>
    <col min="42" max="51" width="9.140625" style="2" customWidth="1"/>
    <col min="52" max="52" width="10.00390625" style="2" bestFit="1" customWidth="1"/>
    <col min="53" max="16384" width="9.140625" style="2" customWidth="1"/>
  </cols>
  <sheetData>
    <row r="1" ht="4.5" customHeight="1"/>
    <row r="2" spans="2:40" ht="9.75" customHeight="1">
      <c r="B2" s="333" t="s">
        <v>114</v>
      </c>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333"/>
    </row>
    <row r="3" spans="2:40" ht="9.75" customHeight="1">
      <c r="B3" s="333" t="str">
        <f>'2) SPJ-1 SP2D BAP skrg'!B3:AN3</f>
        <v>PROGRAM PENGEMBANGAN KAPASITAS PENERAPAN-SPM DIKDAS</v>
      </c>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row>
    <row r="4" spans="2:40" ht="9.75" customHeight="1">
      <c r="B4" s="333" t="e">
        <f>'2) SPJ-1 SP2D BAP skrg'!B4:AN4</f>
        <v>#REF!</v>
      </c>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333"/>
    </row>
    <row r="5" spans="2:40" ht="12" customHeight="1">
      <c r="B5" s="180" t="s">
        <v>115</v>
      </c>
      <c r="C5" s="180"/>
      <c r="D5" s="230" t="s">
        <v>2</v>
      </c>
      <c r="E5" s="180" t="s">
        <v>85</v>
      </c>
      <c r="F5" s="182"/>
      <c r="G5" s="183"/>
      <c r="H5" s="182"/>
      <c r="I5" s="182"/>
      <c r="J5" s="183"/>
      <c r="K5" s="182"/>
      <c r="L5" s="182"/>
      <c r="M5" s="182"/>
      <c r="N5" s="182"/>
      <c r="O5" s="182"/>
      <c r="P5" s="182"/>
      <c r="Q5" s="182"/>
      <c r="R5" s="182"/>
      <c r="S5" s="182"/>
      <c r="T5" s="182"/>
      <c r="U5" s="184"/>
      <c r="V5" s="182"/>
      <c r="W5" s="182"/>
      <c r="X5" s="182"/>
      <c r="Y5" s="182"/>
      <c r="Z5" s="182"/>
      <c r="AA5" s="182"/>
      <c r="AB5" s="182"/>
      <c r="AC5" s="182"/>
      <c r="AD5" s="182"/>
      <c r="AE5" s="182"/>
      <c r="AF5" s="182"/>
      <c r="AG5" s="182"/>
      <c r="AH5" s="182"/>
      <c r="AI5" s="182"/>
      <c r="AJ5" s="182"/>
      <c r="AK5" s="182"/>
      <c r="AL5" s="182"/>
      <c r="AM5" s="182"/>
      <c r="AN5" s="182"/>
    </row>
    <row r="6" spans="2:40" ht="12" customHeight="1">
      <c r="B6" s="180" t="s">
        <v>132</v>
      </c>
      <c r="C6" s="180"/>
      <c r="D6" s="230" t="s">
        <v>2</v>
      </c>
      <c r="E6" s="180" t="e">
        <f>#REF!</f>
        <v>#REF!</v>
      </c>
      <c r="F6" s="182"/>
      <c r="G6" s="183"/>
      <c r="H6" s="182"/>
      <c r="I6" s="182"/>
      <c r="J6" s="183"/>
      <c r="K6" s="182"/>
      <c r="L6" s="182"/>
      <c r="M6" s="182"/>
      <c r="N6" s="182"/>
      <c r="O6" s="182"/>
      <c r="P6" s="182"/>
      <c r="Q6" s="182"/>
      <c r="R6" s="182"/>
      <c r="S6" s="182"/>
      <c r="T6" s="182"/>
      <c r="U6" s="184"/>
      <c r="V6" s="182"/>
      <c r="W6" s="182"/>
      <c r="X6" s="182"/>
      <c r="Y6" s="182"/>
      <c r="Z6" s="182"/>
      <c r="AA6" s="182"/>
      <c r="AB6" s="182"/>
      <c r="AC6" s="182"/>
      <c r="AD6" s="182"/>
      <c r="AE6" s="182"/>
      <c r="AF6" s="182"/>
      <c r="AG6" s="182"/>
      <c r="AH6" s="182"/>
      <c r="AI6" s="182"/>
      <c r="AJ6" s="182"/>
      <c r="AK6" s="182"/>
      <c r="AL6" s="182"/>
      <c r="AM6" s="182"/>
      <c r="AN6" s="182"/>
    </row>
    <row r="7" spans="2:40" ht="12" customHeight="1">
      <c r="B7" s="180" t="s">
        <v>131</v>
      </c>
      <c r="C7" s="180"/>
      <c r="D7" s="230" t="s">
        <v>2</v>
      </c>
      <c r="E7" s="185" t="s">
        <v>309</v>
      </c>
      <c r="F7" s="186"/>
      <c r="G7" s="187"/>
      <c r="H7" s="186"/>
      <c r="I7" s="186"/>
      <c r="J7" s="187"/>
      <c r="K7" s="182"/>
      <c r="L7" s="182"/>
      <c r="M7" s="182"/>
      <c r="N7" s="182"/>
      <c r="O7" s="182"/>
      <c r="P7" s="182"/>
      <c r="Q7" s="182"/>
      <c r="R7" s="182"/>
      <c r="S7" s="182"/>
      <c r="T7" s="182"/>
      <c r="U7" s="184"/>
      <c r="V7" s="182"/>
      <c r="W7" s="182"/>
      <c r="X7" s="182"/>
      <c r="Y7" s="182"/>
      <c r="Z7" s="182"/>
      <c r="AA7" s="182"/>
      <c r="AB7" s="182"/>
      <c r="AC7" s="182"/>
      <c r="AD7" s="182"/>
      <c r="AE7" s="182"/>
      <c r="AF7" s="182"/>
      <c r="AG7" s="182"/>
      <c r="AH7" s="182"/>
      <c r="AI7" s="182"/>
      <c r="AJ7" s="182"/>
      <c r="AK7" s="182"/>
      <c r="AL7" s="182"/>
      <c r="AM7" s="182"/>
      <c r="AN7" s="182"/>
    </row>
    <row r="8" spans="2:40" ht="12" customHeight="1">
      <c r="B8" s="180" t="s">
        <v>137</v>
      </c>
      <c r="C8" s="180"/>
      <c r="D8" s="230" t="s">
        <v>2</v>
      </c>
      <c r="E8" s="217" t="s">
        <v>298</v>
      </c>
      <c r="F8" s="188"/>
      <c r="G8" s="188"/>
      <c r="H8" s="188"/>
      <c r="I8" s="186"/>
      <c r="J8" s="187"/>
      <c r="K8" s="182"/>
      <c r="L8" s="182"/>
      <c r="M8" s="182"/>
      <c r="N8" s="182"/>
      <c r="O8" s="182"/>
      <c r="P8" s="182"/>
      <c r="Q8" s="182"/>
      <c r="R8" s="182"/>
      <c r="S8" s="182"/>
      <c r="T8" s="182"/>
      <c r="U8" s="184"/>
      <c r="V8" s="182"/>
      <c r="W8" s="182"/>
      <c r="X8" s="182"/>
      <c r="Y8" s="182"/>
      <c r="Z8" s="182"/>
      <c r="AA8" s="182"/>
      <c r="AB8" s="182"/>
      <c r="AC8" s="182"/>
      <c r="AD8" s="182"/>
      <c r="AE8" s="182"/>
      <c r="AF8" s="182"/>
      <c r="AG8" s="182"/>
      <c r="AH8" s="182"/>
      <c r="AI8" s="182"/>
      <c r="AJ8" s="182"/>
      <c r="AK8" s="182"/>
      <c r="AL8" s="182"/>
      <c r="AM8" s="182"/>
      <c r="AN8" s="182"/>
    </row>
    <row r="9" spans="2:40" ht="12" customHeight="1">
      <c r="B9" s="180" t="s">
        <v>138</v>
      </c>
      <c r="C9" s="180"/>
      <c r="D9" s="230" t="s">
        <v>2</v>
      </c>
      <c r="E9" s="188" t="s">
        <v>299</v>
      </c>
      <c r="F9" s="189"/>
      <c r="G9" s="189"/>
      <c r="H9" s="189"/>
      <c r="I9" s="189"/>
      <c r="J9" s="187"/>
      <c r="K9" s="182"/>
      <c r="L9" s="182"/>
      <c r="M9" s="182"/>
      <c r="N9" s="182"/>
      <c r="O9" s="182"/>
      <c r="P9" s="182"/>
      <c r="Q9" s="182"/>
      <c r="R9" s="182"/>
      <c r="S9" s="182"/>
      <c r="T9" s="182"/>
      <c r="U9" s="184"/>
      <c r="V9" s="182"/>
      <c r="W9" s="182"/>
      <c r="X9" s="182"/>
      <c r="Y9" s="182"/>
      <c r="Z9" s="182"/>
      <c r="AA9" s="182"/>
      <c r="AB9" s="182"/>
      <c r="AC9" s="182"/>
      <c r="AD9" s="182"/>
      <c r="AE9" s="182"/>
      <c r="AF9" s="182"/>
      <c r="AG9" s="182"/>
      <c r="AH9" s="182"/>
      <c r="AI9" s="182"/>
      <c r="AJ9" s="182"/>
      <c r="AK9" s="182"/>
      <c r="AL9" s="182"/>
      <c r="AM9" s="182"/>
      <c r="AN9" s="182"/>
    </row>
    <row r="10" spans="2:41" s="15" customFormat="1" ht="13.5" customHeight="1">
      <c r="B10" s="320" t="s">
        <v>70</v>
      </c>
      <c r="C10" s="334" t="s">
        <v>0</v>
      </c>
      <c r="D10" s="335"/>
      <c r="E10" s="335"/>
      <c r="F10" s="335"/>
      <c r="G10" s="335"/>
      <c r="H10" s="335"/>
      <c r="I10" s="335"/>
      <c r="J10" s="335"/>
      <c r="K10" s="335"/>
      <c r="L10" s="335"/>
      <c r="M10" s="335"/>
      <c r="N10" s="335"/>
      <c r="O10" s="336"/>
      <c r="P10" s="320" t="s">
        <v>72</v>
      </c>
      <c r="Q10" s="320" t="s">
        <v>116</v>
      </c>
      <c r="R10" s="321" t="s">
        <v>117</v>
      </c>
      <c r="S10" s="321"/>
      <c r="T10" s="321"/>
      <c r="U10" s="321"/>
      <c r="V10" s="321"/>
      <c r="W10" s="321"/>
      <c r="X10" s="321"/>
      <c r="Y10" s="321"/>
      <c r="Z10" s="321"/>
      <c r="AA10" s="321"/>
      <c r="AB10" s="321"/>
      <c r="AC10" s="332" t="s">
        <v>167</v>
      </c>
      <c r="AD10" s="332"/>
      <c r="AE10" s="332"/>
      <c r="AF10" s="332"/>
      <c r="AG10" s="332"/>
      <c r="AH10" s="332"/>
      <c r="AI10" s="332"/>
      <c r="AJ10" s="332"/>
      <c r="AK10" s="332"/>
      <c r="AL10" s="332"/>
      <c r="AM10" s="332"/>
      <c r="AN10" s="320" t="s">
        <v>133</v>
      </c>
      <c r="AO10" s="228"/>
    </row>
    <row r="11" spans="2:41" s="15" customFormat="1" ht="13.5" customHeight="1">
      <c r="B11" s="320"/>
      <c r="C11" s="337"/>
      <c r="D11" s="338"/>
      <c r="E11" s="338"/>
      <c r="F11" s="338"/>
      <c r="G11" s="338"/>
      <c r="H11" s="338"/>
      <c r="I11" s="338"/>
      <c r="J11" s="338"/>
      <c r="K11" s="338"/>
      <c r="L11" s="338"/>
      <c r="M11" s="338"/>
      <c r="N11" s="338"/>
      <c r="O11" s="339"/>
      <c r="P11" s="320"/>
      <c r="Q11" s="320"/>
      <c r="R11" s="325" t="s">
        <v>134</v>
      </c>
      <c r="S11" s="328" t="s">
        <v>73</v>
      </c>
      <c r="T11" s="328" t="s">
        <v>74</v>
      </c>
      <c r="U11" s="328" t="s">
        <v>75</v>
      </c>
      <c r="V11" s="328" t="s">
        <v>76</v>
      </c>
      <c r="W11" s="329" t="s">
        <v>77</v>
      </c>
      <c r="X11" s="330"/>
      <c r="Y11" s="330"/>
      <c r="Z11" s="330"/>
      <c r="AA11" s="330"/>
      <c r="AB11" s="331"/>
      <c r="AC11" s="308" t="s">
        <v>134</v>
      </c>
      <c r="AD11" s="311" t="s">
        <v>73</v>
      </c>
      <c r="AE11" s="311" t="s">
        <v>74</v>
      </c>
      <c r="AF11" s="311" t="s">
        <v>75</v>
      </c>
      <c r="AG11" s="311" t="s">
        <v>76</v>
      </c>
      <c r="AH11" s="322" t="s">
        <v>77</v>
      </c>
      <c r="AI11" s="323"/>
      <c r="AJ11" s="323"/>
      <c r="AK11" s="323"/>
      <c r="AL11" s="323"/>
      <c r="AM11" s="324"/>
      <c r="AN11" s="320"/>
      <c r="AO11" s="228"/>
    </row>
    <row r="12" spans="2:41" s="15" customFormat="1" ht="13.5" customHeight="1">
      <c r="B12" s="320"/>
      <c r="C12" s="337"/>
      <c r="D12" s="338"/>
      <c r="E12" s="338"/>
      <c r="F12" s="338"/>
      <c r="G12" s="338"/>
      <c r="H12" s="338"/>
      <c r="I12" s="338"/>
      <c r="J12" s="338"/>
      <c r="K12" s="338"/>
      <c r="L12" s="338"/>
      <c r="M12" s="338"/>
      <c r="N12" s="338"/>
      <c r="O12" s="339"/>
      <c r="P12" s="320"/>
      <c r="Q12" s="320"/>
      <c r="R12" s="326"/>
      <c r="S12" s="328"/>
      <c r="T12" s="328"/>
      <c r="U12" s="328"/>
      <c r="V12" s="328"/>
      <c r="W12" s="312" t="s">
        <v>78</v>
      </c>
      <c r="X12" s="314" t="s">
        <v>79</v>
      </c>
      <c r="Y12" s="315"/>
      <c r="Z12" s="316" t="s">
        <v>80</v>
      </c>
      <c r="AA12" s="316" t="s">
        <v>81</v>
      </c>
      <c r="AB12" s="316" t="s">
        <v>82</v>
      </c>
      <c r="AC12" s="309"/>
      <c r="AD12" s="311"/>
      <c r="AE12" s="311"/>
      <c r="AF12" s="311"/>
      <c r="AG12" s="311"/>
      <c r="AH12" s="317" t="s">
        <v>78</v>
      </c>
      <c r="AI12" s="318" t="s">
        <v>79</v>
      </c>
      <c r="AJ12" s="319"/>
      <c r="AK12" s="306" t="s">
        <v>80</v>
      </c>
      <c r="AL12" s="306" t="s">
        <v>81</v>
      </c>
      <c r="AM12" s="306" t="s">
        <v>82</v>
      </c>
      <c r="AN12" s="320"/>
      <c r="AO12" s="228"/>
    </row>
    <row r="13" spans="2:41" s="15" customFormat="1" ht="13.5" customHeight="1">
      <c r="B13" s="320"/>
      <c r="C13" s="340"/>
      <c r="D13" s="341"/>
      <c r="E13" s="341"/>
      <c r="F13" s="341"/>
      <c r="G13" s="341"/>
      <c r="H13" s="341"/>
      <c r="I13" s="341"/>
      <c r="J13" s="341"/>
      <c r="K13" s="341"/>
      <c r="L13" s="341"/>
      <c r="M13" s="341"/>
      <c r="N13" s="341"/>
      <c r="O13" s="342"/>
      <c r="P13" s="320"/>
      <c r="Q13" s="320"/>
      <c r="R13" s="327"/>
      <c r="S13" s="328"/>
      <c r="T13" s="328"/>
      <c r="U13" s="328"/>
      <c r="V13" s="328"/>
      <c r="W13" s="313"/>
      <c r="X13" s="229" t="s">
        <v>83</v>
      </c>
      <c r="Y13" s="229" t="s">
        <v>84</v>
      </c>
      <c r="Z13" s="313"/>
      <c r="AA13" s="313"/>
      <c r="AB13" s="313"/>
      <c r="AC13" s="310"/>
      <c r="AD13" s="311"/>
      <c r="AE13" s="311"/>
      <c r="AF13" s="311"/>
      <c r="AG13" s="311"/>
      <c r="AH13" s="307"/>
      <c r="AI13" s="233" t="s">
        <v>83</v>
      </c>
      <c r="AJ13" s="233" t="s">
        <v>84</v>
      </c>
      <c r="AK13" s="307"/>
      <c r="AL13" s="307"/>
      <c r="AM13" s="307"/>
      <c r="AN13" s="320"/>
      <c r="AO13" s="228"/>
    </row>
    <row r="14" spans="2:41" s="15" customFormat="1" ht="16.5">
      <c r="B14" s="192" t="s">
        <v>182</v>
      </c>
      <c r="C14" s="303" t="s">
        <v>183</v>
      </c>
      <c r="D14" s="304"/>
      <c r="E14" s="304"/>
      <c r="F14" s="304"/>
      <c r="G14" s="304"/>
      <c r="H14" s="304"/>
      <c r="I14" s="304"/>
      <c r="J14" s="304"/>
      <c r="K14" s="304"/>
      <c r="L14" s="304"/>
      <c r="M14" s="304"/>
      <c r="N14" s="304"/>
      <c r="O14" s="305"/>
      <c r="P14" s="193" t="s">
        <v>184</v>
      </c>
      <c r="Q14" s="194" t="s">
        <v>185</v>
      </c>
      <c r="R14" s="194" t="s">
        <v>186</v>
      </c>
      <c r="S14" s="193" t="s">
        <v>187</v>
      </c>
      <c r="T14" s="194" t="s">
        <v>188</v>
      </c>
      <c r="U14" s="194" t="s">
        <v>189</v>
      </c>
      <c r="V14" s="194" t="s">
        <v>190</v>
      </c>
      <c r="W14" s="194" t="s">
        <v>191</v>
      </c>
      <c r="X14" s="194" t="s">
        <v>192</v>
      </c>
      <c r="Y14" s="194" t="s">
        <v>193</v>
      </c>
      <c r="Z14" s="194" t="s">
        <v>194</v>
      </c>
      <c r="AA14" s="194" t="s">
        <v>195</v>
      </c>
      <c r="AB14" s="194" t="s">
        <v>197</v>
      </c>
      <c r="AC14" s="231"/>
      <c r="AD14" s="232"/>
      <c r="AE14" s="232"/>
      <c r="AF14" s="232"/>
      <c r="AG14" s="232"/>
      <c r="AH14" s="229"/>
      <c r="AI14" s="229"/>
      <c r="AJ14" s="229"/>
      <c r="AK14" s="229"/>
      <c r="AL14" s="229"/>
      <c r="AM14" s="229"/>
      <c r="AN14" s="194" t="s">
        <v>198</v>
      </c>
      <c r="AO14" s="228"/>
    </row>
    <row r="15" spans="2:52" ht="14.25" customHeight="1">
      <c r="B15" s="197">
        <v>1</v>
      </c>
      <c r="C15" s="198" t="s">
        <v>278</v>
      </c>
      <c r="D15" s="199"/>
      <c r="E15" s="200"/>
      <c r="F15" s="200"/>
      <c r="G15" s="201"/>
      <c r="H15" s="200"/>
      <c r="I15" s="200"/>
      <c r="J15" s="201"/>
      <c r="K15" s="200"/>
      <c r="L15" s="200"/>
      <c r="M15" s="200"/>
      <c r="N15" s="200"/>
      <c r="O15" s="202"/>
      <c r="P15" s="203">
        <f>H15*E15*K15</f>
        <v>0</v>
      </c>
      <c r="Q15" s="200"/>
      <c r="R15" s="204"/>
      <c r="S15" s="204"/>
      <c r="T15" s="204"/>
      <c r="U15" s="204"/>
      <c r="V15" s="204"/>
      <c r="W15" s="204"/>
      <c r="X15" s="204"/>
      <c r="Y15" s="204"/>
      <c r="Z15" s="204"/>
      <c r="AA15" s="204"/>
      <c r="AB15" s="205"/>
      <c r="AC15" s="206">
        <f>$P15*R15</f>
        <v>0</v>
      </c>
      <c r="AD15" s="206">
        <f>$P15*S15</f>
        <v>0</v>
      </c>
      <c r="AE15" s="206">
        <f>$P15*T15</f>
        <v>0</v>
      </c>
      <c r="AF15" s="206">
        <f>$P15*U15</f>
        <v>0</v>
      </c>
      <c r="AG15" s="206">
        <f aca="true" t="shared" si="0" ref="AG15:AG29">IF(U15&gt;0,E15*H15*K15*V15,$P15*V15)</f>
        <v>0</v>
      </c>
      <c r="AH15" s="206">
        <f>IF($U15&gt;0,0,$P15*W15)</f>
        <v>0</v>
      </c>
      <c r="AI15" s="206">
        <f>IF($U15&gt;0,0,$P15*X15)</f>
        <v>0</v>
      </c>
      <c r="AJ15" s="206">
        <f>IF($U15&gt;0,0,$P15*Y15)</f>
        <v>0</v>
      </c>
      <c r="AK15" s="206">
        <f>IF($AB15&gt;0,E15*K15*Z15,$P15*Z15)</f>
        <v>0</v>
      </c>
      <c r="AL15" s="206">
        <f>IF($AB15&gt;0,AA15*2,0)</f>
        <v>0</v>
      </c>
      <c r="AM15" s="206">
        <f>IF(U15&gt;0,E15*H15*K15*AB15,P15*AB15)</f>
        <v>0</v>
      </c>
      <c r="AN15" s="206">
        <f>SUM(AC15:AM15)</f>
        <v>0</v>
      </c>
      <c r="AP15" s="11"/>
      <c r="AQ15" s="11"/>
      <c r="AR15" s="11"/>
      <c r="AS15" s="11"/>
      <c r="AT15" s="11"/>
      <c r="AU15" s="11"/>
      <c r="AV15" s="11"/>
      <c r="AW15" s="11"/>
      <c r="AX15" s="11"/>
      <c r="AY15" s="11"/>
      <c r="AZ15" s="11"/>
    </row>
    <row r="16" spans="2:40" ht="14.25" customHeight="1">
      <c r="B16" s="197"/>
      <c r="C16" s="207" t="s">
        <v>300</v>
      </c>
      <c r="D16" s="199"/>
      <c r="E16" s="200">
        <v>79</v>
      </c>
      <c r="F16" s="200" t="s">
        <v>141</v>
      </c>
      <c r="G16" s="201" t="s">
        <v>89</v>
      </c>
      <c r="H16" s="200">
        <v>1</v>
      </c>
      <c r="I16" s="200" t="s">
        <v>279</v>
      </c>
      <c r="J16" s="201" t="s">
        <v>89</v>
      </c>
      <c r="K16" s="200">
        <v>1</v>
      </c>
      <c r="L16" s="200" t="s">
        <v>279</v>
      </c>
      <c r="M16" s="200"/>
      <c r="N16" s="200"/>
      <c r="O16" s="202"/>
      <c r="P16" s="203">
        <v>79</v>
      </c>
      <c r="Q16" s="200"/>
      <c r="R16" s="204"/>
      <c r="S16" s="204"/>
      <c r="T16" s="204"/>
      <c r="U16" s="204">
        <v>0</v>
      </c>
      <c r="V16" s="204">
        <v>0</v>
      </c>
      <c r="W16" s="204"/>
      <c r="X16" s="204"/>
      <c r="Y16" s="204"/>
      <c r="Z16" s="204">
        <v>0</v>
      </c>
      <c r="AA16" s="204"/>
      <c r="AB16" s="205"/>
      <c r="AC16" s="206">
        <f aca="true" t="shared" si="1" ref="AC16:AF29">$P16*R16</f>
        <v>0</v>
      </c>
      <c r="AD16" s="206">
        <f t="shared" si="1"/>
        <v>0</v>
      </c>
      <c r="AE16" s="206">
        <f t="shared" si="1"/>
        <v>0</v>
      </c>
      <c r="AF16" s="206">
        <f t="shared" si="1"/>
        <v>0</v>
      </c>
      <c r="AG16" s="206">
        <f t="shared" si="0"/>
        <v>0</v>
      </c>
      <c r="AH16" s="206">
        <f aca="true" t="shared" si="2" ref="AH16:AJ29">IF($U16&gt;0,0,$P16*W16)</f>
        <v>0</v>
      </c>
      <c r="AI16" s="206">
        <f t="shared" si="2"/>
        <v>0</v>
      </c>
      <c r="AJ16" s="206">
        <f t="shared" si="2"/>
        <v>0</v>
      </c>
      <c r="AK16" s="206">
        <f aca="true" t="shared" si="3" ref="AK16:AK29">IF($AB16&gt;0,E16*K16*Z16,$P16*Z16)</f>
        <v>0</v>
      </c>
      <c r="AL16" s="206">
        <f aca="true" t="shared" si="4" ref="AL16:AL29">IF($AB16&gt;0,AA16*2,0)</f>
        <v>0</v>
      </c>
      <c r="AM16" s="206">
        <f aca="true" t="shared" si="5" ref="AM16:AM29">IF(U16&gt;0,E16*H16*K16*AB16,P16*AB16)</f>
        <v>0</v>
      </c>
      <c r="AN16" s="206">
        <f aca="true" t="shared" si="6" ref="AN16:AN29">SUM(AC16:AM16)</f>
        <v>0</v>
      </c>
    </row>
    <row r="17" spans="2:40" ht="14.25" customHeight="1">
      <c r="B17" s="197"/>
      <c r="C17" s="198" t="s">
        <v>301</v>
      </c>
      <c r="D17" s="208"/>
      <c r="E17" s="200">
        <v>28</v>
      </c>
      <c r="F17" s="200" t="s">
        <v>141</v>
      </c>
      <c r="G17" s="201" t="s">
        <v>89</v>
      </c>
      <c r="H17" s="200">
        <v>1</v>
      </c>
      <c r="I17" s="200" t="s">
        <v>279</v>
      </c>
      <c r="J17" s="201" t="s">
        <v>89</v>
      </c>
      <c r="K17" s="200">
        <v>1</v>
      </c>
      <c r="L17" s="200" t="s">
        <v>279</v>
      </c>
      <c r="M17" s="200"/>
      <c r="N17" s="200"/>
      <c r="O17" s="202"/>
      <c r="P17" s="203">
        <v>28</v>
      </c>
      <c r="Q17" s="200"/>
      <c r="R17" s="204"/>
      <c r="S17" s="204"/>
      <c r="T17" s="204"/>
      <c r="U17" s="204"/>
      <c r="V17" s="204"/>
      <c r="W17" s="204"/>
      <c r="X17" s="204"/>
      <c r="Y17" s="204"/>
      <c r="Z17" s="204">
        <v>500000</v>
      </c>
      <c r="AA17" s="204"/>
      <c r="AB17" s="205"/>
      <c r="AC17" s="206">
        <f t="shared" si="1"/>
        <v>0</v>
      </c>
      <c r="AD17" s="206">
        <f t="shared" si="1"/>
        <v>0</v>
      </c>
      <c r="AE17" s="206">
        <f t="shared" si="1"/>
        <v>0</v>
      </c>
      <c r="AF17" s="206">
        <f t="shared" si="1"/>
        <v>0</v>
      </c>
      <c r="AG17" s="206">
        <f t="shared" si="0"/>
        <v>0</v>
      </c>
      <c r="AH17" s="206">
        <f t="shared" si="2"/>
        <v>0</v>
      </c>
      <c r="AI17" s="206">
        <f t="shared" si="2"/>
        <v>0</v>
      </c>
      <c r="AJ17" s="206">
        <f t="shared" si="2"/>
        <v>0</v>
      </c>
      <c r="AK17" s="206">
        <f t="shared" si="3"/>
        <v>14000000</v>
      </c>
      <c r="AL17" s="206">
        <f t="shared" si="4"/>
        <v>0</v>
      </c>
      <c r="AM17" s="206">
        <f t="shared" si="5"/>
        <v>0</v>
      </c>
      <c r="AN17" s="206">
        <f t="shared" si="6"/>
        <v>14000000</v>
      </c>
    </row>
    <row r="18" spans="2:40" ht="14.25" customHeight="1">
      <c r="B18" s="197"/>
      <c r="C18" s="198" t="s">
        <v>302</v>
      </c>
      <c r="D18" s="208"/>
      <c r="E18" s="200">
        <f>E16-E17</f>
        <v>51</v>
      </c>
      <c r="F18" s="200" t="s">
        <v>141</v>
      </c>
      <c r="G18" s="201" t="s">
        <v>89</v>
      </c>
      <c r="H18" s="200">
        <v>1</v>
      </c>
      <c r="I18" s="200" t="s">
        <v>279</v>
      </c>
      <c r="J18" s="201" t="s">
        <v>89</v>
      </c>
      <c r="K18" s="200">
        <v>1</v>
      </c>
      <c r="L18" s="200" t="s">
        <v>279</v>
      </c>
      <c r="M18" s="200"/>
      <c r="N18" s="200"/>
      <c r="O18" s="202"/>
      <c r="P18" s="203">
        <f>H18*E18*K18</f>
        <v>51</v>
      </c>
      <c r="Q18" s="200"/>
      <c r="R18" s="204"/>
      <c r="S18" s="204"/>
      <c r="T18" s="204"/>
      <c r="U18" s="204"/>
      <c r="V18" s="204"/>
      <c r="W18" s="204"/>
      <c r="X18" s="204"/>
      <c r="Y18" s="204"/>
      <c r="Z18" s="204">
        <v>500000</v>
      </c>
      <c r="AA18" s="204"/>
      <c r="AB18" s="205"/>
      <c r="AC18" s="206">
        <f t="shared" si="1"/>
        <v>0</v>
      </c>
      <c r="AD18" s="206">
        <f t="shared" si="1"/>
        <v>0</v>
      </c>
      <c r="AE18" s="206">
        <f t="shared" si="1"/>
        <v>0</v>
      </c>
      <c r="AF18" s="206">
        <f t="shared" si="1"/>
        <v>0</v>
      </c>
      <c r="AG18" s="206">
        <f>IF(U18&gt;0,E18*H18*K18*V18,$P18*V18)</f>
        <v>0</v>
      </c>
      <c r="AH18" s="206">
        <f t="shared" si="2"/>
        <v>0</v>
      </c>
      <c r="AI18" s="206">
        <f t="shared" si="2"/>
        <v>0</v>
      </c>
      <c r="AJ18" s="206">
        <f t="shared" si="2"/>
        <v>0</v>
      </c>
      <c r="AK18" s="206">
        <f>IF($AB18&gt;0,E18*K18*Z18,$P18*Z18)</f>
        <v>25500000</v>
      </c>
      <c r="AL18" s="206">
        <f>IF($AB18&gt;0,AA18*2,0)</f>
        <v>0</v>
      </c>
      <c r="AM18" s="206">
        <f>IF(U18&gt;0,E18*H18*K18*AB18,P18*AB18)</f>
        <v>0</v>
      </c>
      <c r="AN18" s="206">
        <f>SUM(AC18:AM18)</f>
        <v>25500000</v>
      </c>
    </row>
    <row r="19" spans="2:40" ht="14.25" customHeight="1">
      <c r="B19" s="197"/>
      <c r="C19" s="198" t="s">
        <v>303</v>
      </c>
      <c r="D19" s="208"/>
      <c r="E19" s="200">
        <v>80</v>
      </c>
      <c r="F19" s="200" t="s">
        <v>141</v>
      </c>
      <c r="G19" s="201" t="s">
        <v>89</v>
      </c>
      <c r="H19" s="200">
        <v>1</v>
      </c>
      <c r="I19" s="200" t="s">
        <v>279</v>
      </c>
      <c r="J19" s="201" t="s">
        <v>89</v>
      </c>
      <c r="K19" s="200">
        <v>1</v>
      </c>
      <c r="L19" s="200" t="s">
        <v>279</v>
      </c>
      <c r="M19" s="200"/>
      <c r="N19" s="200"/>
      <c r="O19" s="202"/>
      <c r="P19" s="203">
        <v>1</v>
      </c>
      <c r="Q19" s="200"/>
      <c r="R19" s="204"/>
      <c r="S19" s="204"/>
      <c r="T19" s="204"/>
      <c r="U19" s="204"/>
      <c r="V19" s="204">
        <v>17400000</v>
      </c>
      <c r="W19" s="204"/>
      <c r="X19" s="204"/>
      <c r="Y19" s="204"/>
      <c r="Z19" s="204"/>
      <c r="AA19" s="204"/>
      <c r="AB19" s="205"/>
      <c r="AC19" s="206">
        <f t="shared" si="1"/>
        <v>0</v>
      </c>
      <c r="AD19" s="206">
        <f t="shared" si="1"/>
        <v>0</v>
      </c>
      <c r="AE19" s="206">
        <f t="shared" si="1"/>
        <v>0</v>
      </c>
      <c r="AF19" s="206">
        <f t="shared" si="1"/>
        <v>0</v>
      </c>
      <c r="AG19" s="206">
        <f>IF(U19&gt;0,E19*H19*K19*V19,$P19*V19)</f>
        <v>17400000</v>
      </c>
      <c r="AH19" s="206">
        <f t="shared" si="2"/>
        <v>0</v>
      </c>
      <c r="AI19" s="206">
        <f t="shared" si="2"/>
        <v>0</v>
      </c>
      <c r="AJ19" s="206">
        <f t="shared" si="2"/>
        <v>0</v>
      </c>
      <c r="AK19" s="206">
        <f>IF($AB19&gt;0,E19*K19*Z19,$P19*Z19)</f>
        <v>0</v>
      </c>
      <c r="AL19" s="206">
        <f>IF($AB19&gt;0,AA19*2,0)</f>
        <v>0</v>
      </c>
      <c r="AM19" s="206">
        <f>IF(U19&gt;0,E19*H19*K19*AB19,P19*AB19)</f>
        <v>0</v>
      </c>
      <c r="AN19" s="206">
        <f>SUM(AC19:AM19)</f>
        <v>17400000</v>
      </c>
    </row>
    <row r="20" spans="2:40" ht="14.25" customHeight="1">
      <c r="B20" s="197"/>
      <c r="C20" s="207" t="s">
        <v>306</v>
      </c>
      <c r="D20" s="208"/>
      <c r="E20" s="200"/>
      <c r="F20" s="200"/>
      <c r="G20" s="201"/>
      <c r="H20" s="200"/>
      <c r="I20" s="200"/>
      <c r="J20" s="201"/>
      <c r="K20" s="200"/>
      <c r="L20" s="200"/>
      <c r="M20" s="200"/>
      <c r="N20" s="200"/>
      <c r="O20" s="202"/>
      <c r="P20" s="203"/>
      <c r="Q20" s="200"/>
      <c r="R20" s="204"/>
      <c r="S20" s="204"/>
      <c r="T20" s="204"/>
      <c r="U20" s="204"/>
      <c r="V20" s="204"/>
      <c r="W20" s="204"/>
      <c r="X20" s="204"/>
      <c r="Y20" s="204"/>
      <c r="Z20" s="204"/>
      <c r="AA20" s="204"/>
      <c r="AB20" s="205"/>
      <c r="AC20" s="206"/>
      <c r="AD20" s="206"/>
      <c r="AE20" s="206"/>
      <c r="AF20" s="206"/>
      <c r="AG20" s="206"/>
      <c r="AH20" s="206"/>
      <c r="AI20" s="206"/>
      <c r="AJ20" s="206"/>
      <c r="AK20" s="206"/>
      <c r="AL20" s="206"/>
      <c r="AM20" s="206"/>
      <c r="AN20" s="206"/>
    </row>
    <row r="21" spans="2:40" ht="14.25" customHeight="1">
      <c r="B21" s="197"/>
      <c r="C21" s="207" t="s">
        <v>151</v>
      </c>
      <c r="D21" s="208"/>
      <c r="E21" s="200"/>
      <c r="F21" s="200" t="s">
        <v>141</v>
      </c>
      <c r="G21" s="201" t="s">
        <v>89</v>
      </c>
      <c r="H21" s="200">
        <v>1</v>
      </c>
      <c r="I21" s="200" t="s">
        <v>90</v>
      </c>
      <c r="J21" s="201" t="s">
        <v>89</v>
      </c>
      <c r="K21" s="200">
        <v>1</v>
      </c>
      <c r="L21" s="200" t="s">
        <v>280</v>
      </c>
      <c r="M21" s="200">
        <v>0</v>
      </c>
      <c r="N21" s="200" t="s">
        <v>280</v>
      </c>
      <c r="O21" s="202"/>
      <c r="P21" s="203"/>
      <c r="Q21" s="200"/>
      <c r="R21" s="204"/>
      <c r="S21" s="204"/>
      <c r="T21" s="204"/>
      <c r="U21" s="204"/>
      <c r="V21" s="204"/>
      <c r="W21" s="204"/>
      <c r="X21" s="204"/>
      <c r="Y21" s="204"/>
      <c r="Z21" s="204"/>
      <c r="AA21" s="204"/>
      <c r="AB21" s="205"/>
      <c r="AC21" s="206"/>
      <c r="AD21" s="206"/>
      <c r="AE21" s="206"/>
      <c r="AF21" s="206"/>
      <c r="AG21" s="206"/>
      <c r="AH21" s="206"/>
      <c r="AI21" s="206"/>
      <c r="AJ21" s="206"/>
      <c r="AK21" s="206"/>
      <c r="AL21" s="206"/>
      <c r="AM21" s="206"/>
      <c r="AN21" s="206"/>
    </row>
    <row r="22" spans="2:40" ht="14.25" customHeight="1">
      <c r="B22" s="197"/>
      <c r="C22" s="207" t="s">
        <v>153</v>
      </c>
      <c r="D22" s="208"/>
      <c r="E22" s="200">
        <v>3</v>
      </c>
      <c r="F22" s="200" t="s">
        <v>141</v>
      </c>
      <c r="G22" s="201" t="s">
        <v>89</v>
      </c>
      <c r="H22" s="200">
        <v>3</v>
      </c>
      <c r="I22" s="200" t="s">
        <v>90</v>
      </c>
      <c r="J22" s="201" t="s">
        <v>89</v>
      </c>
      <c r="K22" s="200">
        <v>1</v>
      </c>
      <c r="L22" s="200" t="s">
        <v>280</v>
      </c>
      <c r="M22" s="200">
        <v>0</v>
      </c>
      <c r="N22" s="200" t="s">
        <v>280</v>
      </c>
      <c r="O22" s="202"/>
      <c r="P22" s="203">
        <v>1</v>
      </c>
      <c r="Q22" s="200"/>
      <c r="R22" s="204"/>
      <c r="S22" s="204"/>
      <c r="T22" s="204"/>
      <c r="U22" s="204">
        <v>60800000</v>
      </c>
      <c r="V22" s="204"/>
      <c r="W22" s="204"/>
      <c r="X22" s="204"/>
      <c r="Y22" s="204"/>
      <c r="Z22" s="204"/>
      <c r="AA22" s="204"/>
      <c r="AB22" s="205"/>
      <c r="AC22" s="206"/>
      <c r="AD22" s="206"/>
      <c r="AE22" s="206"/>
      <c r="AF22" s="206">
        <f>P22*U22</f>
        <v>60800000</v>
      </c>
      <c r="AG22" s="206"/>
      <c r="AH22" s="206"/>
      <c r="AI22" s="206"/>
      <c r="AJ22" s="206"/>
      <c r="AK22" s="206"/>
      <c r="AL22" s="206"/>
      <c r="AM22" s="206"/>
      <c r="AN22" s="206">
        <f>SUM(AC22:AM22)</f>
        <v>60800000</v>
      </c>
    </row>
    <row r="23" spans="2:40" ht="14.25" customHeight="1">
      <c r="B23" s="197"/>
      <c r="C23" s="207" t="s">
        <v>291</v>
      </c>
      <c r="D23" s="208"/>
      <c r="E23" s="200">
        <v>3</v>
      </c>
      <c r="F23" s="200" t="s">
        <v>141</v>
      </c>
      <c r="G23" s="201" t="s">
        <v>89</v>
      </c>
      <c r="H23" s="200">
        <v>3</v>
      </c>
      <c r="I23" s="200" t="s">
        <v>90</v>
      </c>
      <c r="J23" s="201" t="s">
        <v>89</v>
      </c>
      <c r="K23" s="200">
        <v>1</v>
      </c>
      <c r="L23" s="200" t="s">
        <v>280</v>
      </c>
      <c r="M23" s="200">
        <v>0</v>
      </c>
      <c r="N23" s="200" t="s">
        <v>280</v>
      </c>
      <c r="O23" s="202"/>
      <c r="P23" s="203">
        <v>2</v>
      </c>
      <c r="Q23" s="200"/>
      <c r="R23" s="204"/>
      <c r="S23" s="204"/>
      <c r="T23" s="204"/>
      <c r="U23" s="204">
        <v>1200000</v>
      </c>
      <c r="V23" s="204"/>
      <c r="W23" s="204"/>
      <c r="X23" s="204"/>
      <c r="Y23" s="204"/>
      <c r="Z23" s="204"/>
      <c r="AA23" s="204"/>
      <c r="AB23" s="205"/>
      <c r="AC23" s="206"/>
      <c r="AD23" s="206"/>
      <c r="AE23" s="206"/>
      <c r="AF23" s="206">
        <f>P23*U23</f>
        <v>2400000</v>
      </c>
      <c r="AG23" s="206"/>
      <c r="AH23" s="206"/>
      <c r="AI23" s="206"/>
      <c r="AJ23" s="206"/>
      <c r="AK23" s="206"/>
      <c r="AL23" s="206"/>
      <c r="AM23" s="206"/>
      <c r="AN23" s="206">
        <f>SUM(AC23:AM23)</f>
        <v>2400000</v>
      </c>
    </row>
    <row r="24" spans="2:40" ht="14.25" customHeight="1">
      <c r="B24" s="197">
        <v>2</v>
      </c>
      <c r="C24" s="198" t="s">
        <v>155</v>
      </c>
      <c r="D24" s="208"/>
      <c r="E24" s="200"/>
      <c r="F24" s="200"/>
      <c r="G24" s="201"/>
      <c r="H24" s="200"/>
      <c r="I24" s="200"/>
      <c r="J24" s="201"/>
      <c r="K24" s="200"/>
      <c r="L24" s="200"/>
      <c r="M24" s="200"/>
      <c r="N24" s="200"/>
      <c r="O24" s="202"/>
      <c r="P24" s="203">
        <f>H24*E24*K24</f>
        <v>0</v>
      </c>
      <c r="Q24" s="200"/>
      <c r="R24" s="204"/>
      <c r="S24" s="204"/>
      <c r="T24" s="204"/>
      <c r="U24" s="204"/>
      <c r="V24" s="204"/>
      <c r="W24" s="204"/>
      <c r="X24" s="204"/>
      <c r="Y24" s="204"/>
      <c r="Z24" s="204"/>
      <c r="AA24" s="204"/>
      <c r="AB24" s="205"/>
      <c r="AC24" s="206">
        <f t="shared" si="1"/>
        <v>0</v>
      </c>
      <c r="AD24" s="206">
        <f t="shared" si="1"/>
        <v>0</v>
      </c>
      <c r="AE24" s="206">
        <f t="shared" si="1"/>
        <v>0</v>
      </c>
      <c r="AF24" s="206">
        <f t="shared" si="1"/>
        <v>0</v>
      </c>
      <c r="AG24" s="206">
        <f t="shared" si="0"/>
        <v>0</v>
      </c>
      <c r="AH24" s="206">
        <f t="shared" si="2"/>
        <v>0</v>
      </c>
      <c r="AI24" s="206">
        <f t="shared" si="2"/>
        <v>0</v>
      </c>
      <c r="AJ24" s="206">
        <f t="shared" si="2"/>
        <v>0</v>
      </c>
      <c r="AK24" s="206">
        <f t="shared" si="3"/>
        <v>0</v>
      </c>
      <c r="AL24" s="206">
        <f t="shared" si="4"/>
        <v>0</v>
      </c>
      <c r="AM24" s="206">
        <f t="shared" si="5"/>
        <v>0</v>
      </c>
      <c r="AN24" s="206">
        <f t="shared" si="6"/>
        <v>0</v>
      </c>
    </row>
    <row r="25" spans="2:40" ht="14.25" customHeight="1">
      <c r="B25" s="197"/>
      <c r="C25" s="198" t="s">
        <v>284</v>
      </c>
      <c r="D25" s="208"/>
      <c r="E25" s="200">
        <v>1</v>
      </c>
      <c r="F25" s="200" t="s">
        <v>285</v>
      </c>
      <c r="G25" s="201" t="s">
        <v>89</v>
      </c>
      <c r="H25" s="200">
        <v>1</v>
      </c>
      <c r="I25" s="200" t="s">
        <v>290</v>
      </c>
      <c r="J25" s="201" t="s">
        <v>89</v>
      </c>
      <c r="K25" s="200">
        <v>1</v>
      </c>
      <c r="L25" s="200" t="s">
        <v>283</v>
      </c>
      <c r="M25" s="200">
        <v>0</v>
      </c>
      <c r="N25" s="200" t="s">
        <v>285</v>
      </c>
      <c r="O25" s="202"/>
      <c r="P25" s="203">
        <v>2</v>
      </c>
      <c r="Q25" s="200"/>
      <c r="R25" s="204">
        <v>10000000</v>
      </c>
      <c r="S25" s="204">
        <v>3000000</v>
      </c>
      <c r="T25" s="204">
        <v>7500000</v>
      </c>
      <c r="U25" s="204"/>
      <c r="V25" s="204"/>
      <c r="W25" s="204"/>
      <c r="X25" s="204"/>
      <c r="Y25" s="204"/>
      <c r="Z25" s="204"/>
      <c r="AA25" s="204"/>
      <c r="AB25" s="205">
        <v>18750000</v>
      </c>
      <c r="AC25" s="206">
        <f t="shared" si="1"/>
        <v>20000000</v>
      </c>
      <c r="AD25" s="206">
        <f t="shared" si="1"/>
        <v>6000000</v>
      </c>
      <c r="AE25" s="206">
        <f t="shared" si="1"/>
        <v>15000000</v>
      </c>
      <c r="AF25" s="206">
        <f t="shared" si="1"/>
        <v>0</v>
      </c>
      <c r="AG25" s="206">
        <f t="shared" si="0"/>
        <v>0</v>
      </c>
      <c r="AH25" s="206">
        <f t="shared" si="2"/>
        <v>0</v>
      </c>
      <c r="AI25" s="206">
        <f t="shared" si="2"/>
        <v>0</v>
      </c>
      <c r="AJ25" s="206">
        <f t="shared" si="2"/>
        <v>0</v>
      </c>
      <c r="AK25" s="206">
        <f t="shared" si="3"/>
        <v>0</v>
      </c>
      <c r="AL25" s="206">
        <f t="shared" si="4"/>
        <v>0</v>
      </c>
      <c r="AM25" s="206">
        <f t="shared" si="5"/>
        <v>37500000</v>
      </c>
      <c r="AN25" s="206">
        <f t="shared" si="6"/>
        <v>78500000</v>
      </c>
    </row>
    <row r="26" spans="2:40" ht="14.25" customHeight="1">
      <c r="B26" s="197"/>
      <c r="C26" s="207" t="s">
        <v>289</v>
      </c>
      <c r="D26" s="199"/>
      <c r="E26" s="200">
        <v>1</v>
      </c>
      <c r="F26" s="200" t="s">
        <v>285</v>
      </c>
      <c r="G26" s="201" t="s">
        <v>89</v>
      </c>
      <c r="H26" s="200">
        <v>1</v>
      </c>
      <c r="I26" s="200" t="s">
        <v>290</v>
      </c>
      <c r="J26" s="201"/>
      <c r="K26" s="200">
        <v>1</v>
      </c>
      <c r="L26" s="200"/>
      <c r="M26" s="200">
        <v>1</v>
      </c>
      <c r="N26" s="200" t="s">
        <v>285</v>
      </c>
      <c r="O26" s="202"/>
      <c r="P26" s="203">
        <f>H26*E26*K26</f>
        <v>1</v>
      </c>
      <c r="Q26" s="200"/>
      <c r="R26" s="204">
        <v>1000000</v>
      </c>
      <c r="S26" s="204"/>
      <c r="T26" s="204"/>
      <c r="U26" s="204"/>
      <c r="V26" s="204"/>
      <c r="W26" s="204"/>
      <c r="X26" s="204"/>
      <c r="Y26" s="204"/>
      <c r="Z26" s="204"/>
      <c r="AA26" s="204"/>
      <c r="AB26" s="205"/>
      <c r="AC26" s="206">
        <f t="shared" si="1"/>
        <v>1000000</v>
      </c>
      <c r="AD26" s="206">
        <f t="shared" si="1"/>
        <v>0</v>
      </c>
      <c r="AE26" s="206">
        <f t="shared" si="1"/>
        <v>0</v>
      </c>
      <c r="AF26" s="206">
        <f t="shared" si="1"/>
        <v>0</v>
      </c>
      <c r="AG26" s="206">
        <f t="shared" si="0"/>
        <v>0</v>
      </c>
      <c r="AH26" s="206">
        <f t="shared" si="2"/>
        <v>0</v>
      </c>
      <c r="AI26" s="206">
        <f t="shared" si="2"/>
        <v>0</v>
      </c>
      <c r="AJ26" s="206">
        <f t="shared" si="2"/>
        <v>0</v>
      </c>
      <c r="AK26" s="206">
        <f t="shared" si="3"/>
        <v>0</v>
      </c>
      <c r="AL26" s="206">
        <f t="shared" si="4"/>
        <v>0</v>
      </c>
      <c r="AM26" s="206">
        <f t="shared" si="5"/>
        <v>0</v>
      </c>
      <c r="AN26" s="206">
        <f t="shared" si="6"/>
        <v>1000000</v>
      </c>
    </row>
    <row r="27" spans="2:40" ht="14.25" customHeight="1">
      <c r="B27" s="197"/>
      <c r="C27" s="207" t="s">
        <v>158</v>
      </c>
      <c r="D27" s="199"/>
      <c r="E27" s="200">
        <v>1</v>
      </c>
      <c r="F27" s="200" t="s">
        <v>286</v>
      </c>
      <c r="G27" s="201" t="s">
        <v>89</v>
      </c>
      <c r="H27" s="200">
        <v>1</v>
      </c>
      <c r="I27" s="200" t="s">
        <v>290</v>
      </c>
      <c r="J27" s="201"/>
      <c r="K27" s="200">
        <v>1</v>
      </c>
      <c r="L27" s="200"/>
      <c r="M27" s="200">
        <v>0</v>
      </c>
      <c r="N27" s="200" t="s">
        <v>286</v>
      </c>
      <c r="O27" s="209"/>
      <c r="P27" s="203">
        <f>H27*E27*K27</f>
        <v>1</v>
      </c>
      <c r="Q27" s="200"/>
      <c r="R27" s="204">
        <v>500000</v>
      </c>
      <c r="S27" s="204"/>
      <c r="T27" s="204"/>
      <c r="U27" s="204"/>
      <c r="V27" s="204"/>
      <c r="W27" s="204"/>
      <c r="X27" s="204"/>
      <c r="Y27" s="204"/>
      <c r="Z27" s="204"/>
      <c r="AA27" s="204"/>
      <c r="AB27" s="205"/>
      <c r="AC27" s="206">
        <f t="shared" si="1"/>
        <v>500000</v>
      </c>
      <c r="AD27" s="206">
        <f t="shared" si="1"/>
        <v>0</v>
      </c>
      <c r="AE27" s="206">
        <f t="shared" si="1"/>
        <v>0</v>
      </c>
      <c r="AF27" s="206">
        <f t="shared" si="1"/>
        <v>0</v>
      </c>
      <c r="AG27" s="206">
        <f t="shared" si="0"/>
        <v>0</v>
      </c>
      <c r="AH27" s="206">
        <f t="shared" si="2"/>
        <v>0</v>
      </c>
      <c r="AI27" s="206">
        <f t="shared" si="2"/>
        <v>0</v>
      </c>
      <c r="AJ27" s="206">
        <f t="shared" si="2"/>
        <v>0</v>
      </c>
      <c r="AK27" s="206">
        <f t="shared" si="3"/>
        <v>0</v>
      </c>
      <c r="AL27" s="206">
        <f t="shared" si="4"/>
        <v>0</v>
      </c>
      <c r="AM27" s="206">
        <f t="shared" si="5"/>
        <v>0</v>
      </c>
      <c r="AN27" s="206">
        <f t="shared" si="6"/>
        <v>500000</v>
      </c>
    </row>
    <row r="28" spans="2:40" ht="14.25" customHeight="1">
      <c r="B28" s="197"/>
      <c r="C28" s="198" t="s">
        <v>304</v>
      </c>
      <c r="D28" s="199"/>
      <c r="E28" s="200">
        <v>1</v>
      </c>
      <c r="F28" s="200" t="s">
        <v>286</v>
      </c>
      <c r="G28" s="201" t="s">
        <v>89</v>
      </c>
      <c r="H28" s="200">
        <v>1</v>
      </c>
      <c r="I28" s="200" t="s">
        <v>290</v>
      </c>
      <c r="J28" s="201"/>
      <c r="K28" s="200">
        <v>1</v>
      </c>
      <c r="L28" s="200"/>
      <c r="M28" s="200">
        <v>0</v>
      </c>
      <c r="N28" s="200" t="s">
        <v>286</v>
      </c>
      <c r="O28" s="202"/>
      <c r="P28" s="203">
        <v>2</v>
      </c>
      <c r="Q28" s="200"/>
      <c r="R28" s="204">
        <v>450000</v>
      </c>
      <c r="S28" s="204"/>
      <c r="T28" s="204"/>
      <c r="U28" s="204"/>
      <c r="V28" s="204"/>
      <c r="W28" s="204"/>
      <c r="X28" s="204"/>
      <c r="Y28" s="204"/>
      <c r="Z28" s="204"/>
      <c r="AA28" s="204"/>
      <c r="AB28" s="205"/>
      <c r="AC28" s="206">
        <f>$P28*R28</f>
        <v>900000</v>
      </c>
      <c r="AD28" s="206">
        <f>$P28*S28</f>
        <v>0</v>
      </c>
      <c r="AE28" s="206">
        <f>$P28*T28</f>
        <v>0</v>
      </c>
      <c r="AF28" s="206">
        <f>$P28*U28</f>
        <v>0</v>
      </c>
      <c r="AG28" s="206">
        <f>IF(U28&gt;0,E28*H28*K28*V28,$P28*V28)</f>
        <v>0</v>
      </c>
      <c r="AH28" s="206">
        <f>IF($U28&gt;0,0,$P28*W28)</f>
        <v>0</v>
      </c>
      <c r="AI28" s="206">
        <f>IF($U28&gt;0,0,$P28*X28)</f>
        <v>0</v>
      </c>
      <c r="AJ28" s="206">
        <f>IF($U28&gt;0,0,$P28*Y28)</f>
        <v>0</v>
      </c>
      <c r="AK28" s="206">
        <f>IF($AB28&gt;0,E28*K28*Z28,$P28*Z28)</f>
        <v>0</v>
      </c>
      <c r="AL28" s="206">
        <f>IF($AB28&gt;0,AA28*2,0)</f>
        <v>0</v>
      </c>
      <c r="AM28" s="206">
        <f>IF(U28&gt;0,E28*H28*K28*AB28,P28*AB28)</f>
        <v>0</v>
      </c>
      <c r="AN28" s="206">
        <f>SUM(AC28:AM28)</f>
        <v>900000</v>
      </c>
    </row>
    <row r="29" spans="2:40" ht="14.25" customHeight="1">
      <c r="B29" s="197"/>
      <c r="C29" s="198" t="s">
        <v>305</v>
      </c>
      <c r="D29" s="199"/>
      <c r="E29" s="200">
        <v>1</v>
      </c>
      <c r="F29" s="200" t="s">
        <v>286</v>
      </c>
      <c r="G29" s="201" t="s">
        <v>89</v>
      </c>
      <c r="H29" s="200">
        <v>1</v>
      </c>
      <c r="I29" s="200" t="s">
        <v>290</v>
      </c>
      <c r="J29" s="201"/>
      <c r="K29" s="200">
        <v>1</v>
      </c>
      <c r="L29" s="200"/>
      <c r="M29" s="200">
        <v>0</v>
      </c>
      <c r="N29" s="200" t="s">
        <v>286</v>
      </c>
      <c r="O29" s="202"/>
      <c r="P29" s="203">
        <v>2</v>
      </c>
      <c r="Q29" s="200"/>
      <c r="R29" s="204">
        <v>170000</v>
      </c>
      <c r="S29" s="204"/>
      <c r="T29" s="204"/>
      <c r="U29" s="204"/>
      <c r="V29" s="204"/>
      <c r="W29" s="204"/>
      <c r="X29" s="204"/>
      <c r="Y29" s="204"/>
      <c r="Z29" s="204"/>
      <c r="AA29" s="204"/>
      <c r="AB29" s="205"/>
      <c r="AC29" s="206">
        <f t="shared" si="1"/>
        <v>340000</v>
      </c>
      <c r="AD29" s="206">
        <f t="shared" si="1"/>
        <v>0</v>
      </c>
      <c r="AE29" s="206">
        <f t="shared" si="1"/>
        <v>0</v>
      </c>
      <c r="AF29" s="206">
        <f t="shared" si="1"/>
        <v>0</v>
      </c>
      <c r="AG29" s="206">
        <f t="shared" si="0"/>
        <v>0</v>
      </c>
      <c r="AH29" s="206">
        <f t="shared" si="2"/>
        <v>0</v>
      </c>
      <c r="AI29" s="206">
        <f t="shared" si="2"/>
        <v>0</v>
      </c>
      <c r="AJ29" s="206">
        <f t="shared" si="2"/>
        <v>0</v>
      </c>
      <c r="AK29" s="206">
        <f t="shared" si="3"/>
        <v>0</v>
      </c>
      <c r="AL29" s="206">
        <f t="shared" si="4"/>
        <v>0</v>
      </c>
      <c r="AM29" s="206">
        <f t="shared" si="5"/>
        <v>0</v>
      </c>
      <c r="AN29" s="206">
        <f t="shared" si="6"/>
        <v>340000</v>
      </c>
    </row>
    <row r="30" spans="2:40" ht="14.25" customHeight="1">
      <c r="B30" s="210"/>
      <c r="C30" s="211" t="s">
        <v>139</v>
      </c>
      <c r="D30" s="212"/>
      <c r="E30" s="212">
        <f>SUM(E15:E16)</f>
        <v>79</v>
      </c>
      <c r="F30" s="212">
        <f>F15</f>
        <v>0</v>
      </c>
      <c r="G30" s="213"/>
      <c r="H30" s="212"/>
      <c r="I30" s="212"/>
      <c r="J30" s="213"/>
      <c r="K30" s="212"/>
      <c r="L30" s="212"/>
      <c r="M30" s="212"/>
      <c r="N30" s="212"/>
      <c r="O30" s="214"/>
      <c r="P30" s="212"/>
      <c r="Q30" s="212"/>
      <c r="R30" s="212"/>
      <c r="S30" s="212"/>
      <c r="T30" s="212"/>
      <c r="U30" s="215"/>
      <c r="V30" s="212"/>
      <c r="W30" s="212"/>
      <c r="X30" s="212"/>
      <c r="Y30" s="212"/>
      <c r="Z30" s="212"/>
      <c r="AA30" s="212"/>
      <c r="AB30" s="214"/>
      <c r="AC30" s="214"/>
      <c r="AD30" s="214"/>
      <c r="AE30" s="214"/>
      <c r="AF30" s="214"/>
      <c r="AG30" s="214"/>
      <c r="AH30" s="214"/>
      <c r="AI30" s="214"/>
      <c r="AJ30" s="214"/>
      <c r="AK30" s="214"/>
      <c r="AL30" s="214"/>
      <c r="AM30" s="214"/>
      <c r="AN30" s="216">
        <f>SUM(AN15:AN29)</f>
        <v>201340000</v>
      </c>
    </row>
    <row r="31" ht="5.25" customHeight="1"/>
    <row r="32" spans="20:28" ht="17.25" customHeight="1">
      <c r="T32" s="11"/>
      <c r="Z32" s="2">
        <f>'2) SPJ-1 SP2D BAP skrg'!Z39</f>
        <v>0</v>
      </c>
      <c r="AB32" s="2" t="s">
        <v>307</v>
      </c>
    </row>
    <row r="33" ht="6" customHeight="1"/>
    <row r="34" spans="3:17" ht="16.5">
      <c r="C34" s="2" t="s">
        <v>162</v>
      </c>
      <c r="Q34" s="2" t="s">
        <v>162</v>
      </c>
    </row>
    <row r="35" spans="3:26" ht="16.5">
      <c r="C35" s="2" t="s">
        <v>163</v>
      </c>
      <c r="Q35" s="2" t="str">
        <f>'2) SPJ-1 SP2D BAP skrg'!Q48</f>
        <v>Kepala DPPKAD </v>
      </c>
      <c r="Z35" s="2" t="s">
        <v>164</v>
      </c>
    </row>
    <row r="37" ht="3.75" customHeight="1"/>
    <row r="38" ht="3.75" customHeight="1"/>
    <row r="39" ht="3.75" customHeight="1"/>
    <row r="41" spans="3:40" ht="16.5">
      <c r="C41" s="260">
        <f>'2) SPJ-1 SP2D BAP skrg'!C49:F49</f>
        <v>0</v>
      </c>
      <c r="D41" s="260"/>
      <c r="E41" s="260"/>
      <c r="F41" s="260"/>
      <c r="Z41" s="260">
        <f>'Input data pokok'!E28</f>
        <v>0</v>
      </c>
      <c r="AA41" s="260"/>
      <c r="AB41" s="260"/>
      <c r="AC41" s="260"/>
      <c r="AD41" s="260"/>
      <c r="AE41" s="260"/>
      <c r="AF41" s="260"/>
      <c r="AG41" s="260"/>
      <c r="AH41" s="260"/>
      <c r="AI41" s="260"/>
      <c r="AJ41" s="260"/>
      <c r="AK41" s="260"/>
      <c r="AL41" s="260"/>
      <c r="AM41" s="260"/>
      <c r="AN41" s="260"/>
    </row>
    <row r="42" spans="3:40" ht="16.5">
      <c r="C42" s="261" t="str">
        <f>'2) SPJ-1 SP2D BAP skrg'!C50:F50</f>
        <v>NIP.</v>
      </c>
      <c r="D42" s="261"/>
      <c r="E42" s="261"/>
      <c r="F42" s="261"/>
      <c r="Q42" s="260">
        <f>'2) SPJ-1 SP2D BAP skrg'!Q56:T56</f>
        <v>0</v>
      </c>
      <c r="R42" s="260"/>
      <c r="S42" s="260"/>
      <c r="T42" s="260"/>
      <c r="Z42" s="261">
        <f>'Input data pokok'!G28</f>
        <v>0</v>
      </c>
      <c r="AA42" s="261"/>
      <c r="AB42" s="261"/>
      <c r="AC42" s="261"/>
      <c r="AD42" s="261"/>
      <c r="AE42" s="261"/>
      <c r="AF42" s="261"/>
      <c r="AG42" s="261"/>
      <c r="AH42" s="261"/>
      <c r="AI42" s="261"/>
      <c r="AJ42" s="261"/>
      <c r="AK42" s="261"/>
      <c r="AL42" s="261"/>
      <c r="AM42" s="261"/>
      <c r="AN42" s="261"/>
    </row>
    <row r="43" spans="17:20" ht="16.5">
      <c r="Q43" s="261" t="str">
        <f>'2) SPJ-1 SP2D BAP skrg'!Q57:T57</f>
        <v>NIP.</v>
      </c>
      <c r="R43" s="261"/>
      <c r="S43" s="261"/>
      <c r="T43" s="261"/>
    </row>
  </sheetData>
  <sheetProtection/>
  <mergeCells count="39">
    <mergeCell ref="Q43:T43"/>
    <mergeCell ref="C14:O14"/>
    <mergeCell ref="C41:F41"/>
    <mergeCell ref="Z41:AN41"/>
    <mergeCell ref="C42:F42"/>
    <mergeCell ref="Q42:T42"/>
    <mergeCell ref="Z42:AN42"/>
    <mergeCell ref="AL12:AL13"/>
    <mergeCell ref="AM12:AM13"/>
    <mergeCell ref="AC11:AC13"/>
    <mergeCell ref="AD11:AD13"/>
    <mergeCell ref="AE11:AE13"/>
    <mergeCell ref="AF11:AF13"/>
    <mergeCell ref="W12:W13"/>
    <mergeCell ref="X12:Y12"/>
    <mergeCell ref="AB12:AB13"/>
    <mergeCell ref="AH12:AH13"/>
    <mergeCell ref="AI12:AJ12"/>
    <mergeCell ref="AK12:AK13"/>
    <mergeCell ref="Q10:Q13"/>
    <mergeCell ref="R10:AB10"/>
    <mergeCell ref="AG11:AG13"/>
    <mergeCell ref="AH11:AM11"/>
    <mergeCell ref="R11:R13"/>
    <mergeCell ref="S11:S13"/>
    <mergeCell ref="T11:T13"/>
    <mergeCell ref="U11:U13"/>
    <mergeCell ref="V11:V13"/>
    <mergeCell ref="W11:AB11"/>
    <mergeCell ref="AC10:AM10"/>
    <mergeCell ref="AN10:AN13"/>
    <mergeCell ref="Z12:Z13"/>
    <mergeCell ref="AA12:AA13"/>
    <mergeCell ref="B2:AN2"/>
    <mergeCell ref="B3:AN3"/>
    <mergeCell ref="B4:AN4"/>
    <mergeCell ref="B10:B13"/>
    <mergeCell ref="C10:O13"/>
    <mergeCell ref="P10:P13"/>
  </mergeCells>
  <printOptions/>
  <pageMargins left="0.33" right="0.38" top="0.56" bottom="0.53" header="0.37" footer="0.31496062992125984"/>
  <pageSetup orientation="landscape" paperSize="9" r:id="rId3"/>
  <legacyDrawing r:id="rId2"/>
</worksheet>
</file>

<file path=xl/worksheets/sheet11.xml><?xml version="1.0" encoding="utf-8"?>
<worksheet xmlns="http://schemas.openxmlformats.org/spreadsheetml/2006/main" xmlns:r="http://schemas.openxmlformats.org/officeDocument/2006/relationships">
  <sheetPr>
    <tabColor rgb="FFC00000"/>
  </sheetPr>
  <dimension ref="B2:AZ43"/>
  <sheetViews>
    <sheetView zoomScale="90" zoomScaleNormal="90" zoomScalePageLayoutView="0" workbookViewId="0" topLeftCell="A1">
      <selection activeCell="A5" sqref="A5"/>
    </sheetView>
  </sheetViews>
  <sheetFormatPr defaultColWidth="9.140625" defaultRowHeight="15"/>
  <cols>
    <col min="1" max="1" width="0.9921875" style="2" customWidth="1"/>
    <col min="2" max="2" width="2.57421875" style="2" customWidth="1"/>
    <col min="3" max="3" width="19.57421875" style="2" customWidth="1"/>
    <col min="4" max="4" width="0.85546875" style="2" customWidth="1"/>
    <col min="5" max="5" width="3.28125" style="2" customWidth="1"/>
    <col min="6" max="6" width="3.57421875" style="2" customWidth="1"/>
    <col min="7" max="7" width="3.8515625" style="3" customWidth="1"/>
    <col min="8" max="8" width="2.28125" style="2" customWidth="1"/>
    <col min="9" max="9" width="4.28125" style="2" customWidth="1"/>
    <col min="10" max="10" width="2.7109375" style="3" customWidth="1"/>
    <col min="11" max="11" width="4.00390625" style="2" customWidth="1"/>
    <col min="12" max="12" width="3.00390625" style="2" customWidth="1"/>
    <col min="13" max="13" width="3.421875" style="2" customWidth="1"/>
    <col min="14" max="14" width="3.8515625" style="2" customWidth="1"/>
    <col min="15" max="15" width="1.28515625" style="2" customWidth="1"/>
    <col min="16" max="17" width="5.140625" style="2" customWidth="1"/>
    <col min="18" max="18" width="6.8515625" style="2" customWidth="1"/>
    <col min="19" max="19" width="7.28125" style="2" customWidth="1"/>
    <col min="20" max="20" width="7.57421875" style="2" customWidth="1"/>
    <col min="21" max="21" width="8.28125" style="10" customWidth="1"/>
    <col min="22" max="22" width="7.421875" style="2" customWidth="1"/>
    <col min="23" max="23" width="6.7109375" style="2" customWidth="1"/>
    <col min="24" max="24" width="5.421875" style="2" customWidth="1"/>
    <col min="25" max="25" width="6.140625" style="2" customWidth="1"/>
    <col min="26" max="26" width="6.28125" style="2" customWidth="1"/>
    <col min="27" max="27" width="7.421875" style="2" customWidth="1"/>
    <col min="28" max="28" width="7.57421875" style="2" customWidth="1"/>
    <col min="29" max="29" width="8.8515625" style="2" hidden="1" customWidth="1"/>
    <col min="30" max="30" width="11.421875" style="2" hidden="1" customWidth="1"/>
    <col min="31" max="31" width="8.421875" style="2" hidden="1" customWidth="1"/>
    <col min="32" max="32" width="7.28125" style="2" hidden="1" customWidth="1"/>
    <col min="33" max="33" width="6.421875" style="2" hidden="1" customWidth="1"/>
    <col min="34" max="34" width="9.7109375" style="2" hidden="1" customWidth="1"/>
    <col min="35" max="35" width="9.00390625" style="2" hidden="1" customWidth="1"/>
    <col min="36" max="36" width="12.00390625" style="2" hidden="1" customWidth="1"/>
    <col min="37" max="37" width="9.140625" style="2" hidden="1" customWidth="1"/>
    <col min="38" max="38" width="7.28125" style="2" hidden="1" customWidth="1"/>
    <col min="39" max="39" width="10.140625" style="2" hidden="1" customWidth="1"/>
    <col min="40" max="40" width="9.28125" style="2" customWidth="1"/>
    <col min="41" max="41" width="11.00390625" style="177" bestFit="1" customWidth="1"/>
    <col min="42" max="51" width="9.140625" style="2" customWidth="1"/>
    <col min="52" max="52" width="10.00390625" style="2" bestFit="1" customWidth="1"/>
    <col min="53" max="16384" width="9.140625" style="2" customWidth="1"/>
  </cols>
  <sheetData>
    <row r="1" ht="4.5" customHeight="1"/>
    <row r="2" spans="2:40" ht="9.75" customHeight="1">
      <c r="B2" s="333" t="s">
        <v>114</v>
      </c>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333"/>
    </row>
    <row r="3" spans="2:40" ht="9.75" customHeight="1">
      <c r="B3" s="333" t="str">
        <f>'2) SPJ-1 SP2D BAP skrg'!B3:AN3</f>
        <v>PROGRAM PENGEMBANGAN KAPASITAS PENERAPAN-SPM DIKDAS</v>
      </c>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row>
    <row r="4" spans="2:40" ht="9.75" customHeight="1">
      <c r="B4" s="333" t="e">
        <f>'2) SPJ-1 SP2D BAP skrg'!B4:AN4</f>
        <v>#REF!</v>
      </c>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333"/>
    </row>
    <row r="5" spans="2:40" ht="12" customHeight="1">
      <c r="B5" s="180" t="s">
        <v>115</v>
      </c>
      <c r="C5" s="180"/>
      <c r="D5" s="238" t="s">
        <v>2</v>
      </c>
      <c r="E5" s="180" t="s">
        <v>85</v>
      </c>
      <c r="F5" s="182"/>
      <c r="G5" s="183"/>
      <c r="H5" s="182"/>
      <c r="I5" s="182"/>
      <c r="J5" s="183"/>
      <c r="K5" s="182"/>
      <c r="L5" s="182"/>
      <c r="M5" s="182"/>
      <c r="N5" s="182"/>
      <c r="O5" s="182"/>
      <c r="P5" s="182"/>
      <c r="Q5" s="182"/>
      <c r="R5" s="182"/>
      <c r="S5" s="182"/>
      <c r="T5" s="182"/>
      <c r="U5" s="184"/>
      <c r="V5" s="182"/>
      <c r="W5" s="182"/>
      <c r="X5" s="182"/>
      <c r="Y5" s="182"/>
      <c r="Z5" s="182"/>
      <c r="AA5" s="182"/>
      <c r="AB5" s="182"/>
      <c r="AC5" s="182"/>
      <c r="AD5" s="182"/>
      <c r="AE5" s="182"/>
      <c r="AF5" s="182"/>
      <c r="AG5" s="182"/>
      <c r="AH5" s="182"/>
      <c r="AI5" s="182"/>
      <c r="AJ5" s="182"/>
      <c r="AK5" s="182"/>
      <c r="AL5" s="182"/>
      <c r="AM5" s="182"/>
      <c r="AN5" s="182"/>
    </row>
    <row r="6" spans="2:40" ht="12" customHeight="1">
      <c r="B6" s="180" t="s">
        <v>132</v>
      </c>
      <c r="C6" s="180"/>
      <c r="D6" s="238" t="s">
        <v>2</v>
      </c>
      <c r="E6" s="180" t="e">
        <f>#REF!</f>
        <v>#REF!</v>
      </c>
      <c r="F6" s="182"/>
      <c r="G6" s="183"/>
      <c r="H6" s="182"/>
      <c r="I6" s="182"/>
      <c r="J6" s="183"/>
      <c r="K6" s="182"/>
      <c r="L6" s="182"/>
      <c r="M6" s="182"/>
      <c r="N6" s="182"/>
      <c r="O6" s="182"/>
      <c r="P6" s="182"/>
      <c r="Q6" s="182"/>
      <c r="R6" s="182"/>
      <c r="S6" s="182"/>
      <c r="T6" s="182"/>
      <c r="U6" s="184"/>
      <c r="V6" s="182"/>
      <c r="W6" s="182"/>
      <c r="X6" s="182"/>
      <c r="Y6" s="182"/>
      <c r="Z6" s="182"/>
      <c r="AA6" s="182"/>
      <c r="AB6" s="182"/>
      <c r="AC6" s="182"/>
      <c r="AD6" s="182"/>
      <c r="AE6" s="182"/>
      <c r="AF6" s="182"/>
      <c r="AG6" s="182"/>
      <c r="AH6" s="182"/>
      <c r="AI6" s="182"/>
      <c r="AJ6" s="182"/>
      <c r="AK6" s="182"/>
      <c r="AL6" s="182"/>
      <c r="AM6" s="182"/>
      <c r="AN6" s="182"/>
    </row>
    <row r="7" spans="2:40" ht="12" customHeight="1">
      <c r="B7" s="180" t="s">
        <v>131</v>
      </c>
      <c r="C7" s="180"/>
      <c r="D7" s="238" t="s">
        <v>2</v>
      </c>
      <c r="E7" s="185" t="s">
        <v>310</v>
      </c>
      <c r="F7" s="186"/>
      <c r="G7" s="187"/>
      <c r="H7" s="186"/>
      <c r="I7" s="186"/>
      <c r="J7" s="187"/>
      <c r="K7" s="182"/>
      <c r="L7" s="182"/>
      <c r="M7" s="182"/>
      <c r="N7" s="182"/>
      <c r="O7" s="182"/>
      <c r="P7" s="182"/>
      <c r="Q7" s="182"/>
      <c r="R7" s="182"/>
      <c r="S7" s="182"/>
      <c r="T7" s="182"/>
      <c r="U7" s="184"/>
      <c r="V7" s="182"/>
      <c r="W7" s="182"/>
      <c r="X7" s="182"/>
      <c r="Y7" s="182"/>
      <c r="Z7" s="182"/>
      <c r="AA7" s="182"/>
      <c r="AB7" s="182"/>
      <c r="AC7" s="182"/>
      <c r="AD7" s="182"/>
      <c r="AE7" s="182"/>
      <c r="AF7" s="182"/>
      <c r="AG7" s="182"/>
      <c r="AH7" s="182"/>
      <c r="AI7" s="182"/>
      <c r="AJ7" s="182"/>
      <c r="AK7" s="182"/>
      <c r="AL7" s="182"/>
      <c r="AM7" s="182"/>
      <c r="AN7" s="182"/>
    </row>
    <row r="8" spans="2:40" ht="12" customHeight="1">
      <c r="B8" s="180" t="s">
        <v>137</v>
      </c>
      <c r="C8" s="180"/>
      <c r="D8" s="238" t="s">
        <v>2</v>
      </c>
      <c r="E8" s="217" t="s">
        <v>298</v>
      </c>
      <c r="F8" s="188"/>
      <c r="G8" s="188"/>
      <c r="H8" s="188"/>
      <c r="I8" s="186"/>
      <c r="J8" s="187"/>
      <c r="K8" s="182"/>
      <c r="L8" s="182"/>
      <c r="M8" s="182"/>
      <c r="N8" s="182"/>
      <c r="O8" s="182"/>
      <c r="P8" s="182"/>
      <c r="Q8" s="182"/>
      <c r="R8" s="182"/>
      <c r="S8" s="182"/>
      <c r="T8" s="182"/>
      <c r="U8" s="184"/>
      <c r="V8" s="182"/>
      <c r="W8" s="182"/>
      <c r="X8" s="182"/>
      <c r="Y8" s="182"/>
      <c r="Z8" s="182"/>
      <c r="AA8" s="182"/>
      <c r="AB8" s="182"/>
      <c r="AC8" s="182"/>
      <c r="AD8" s="182"/>
      <c r="AE8" s="182"/>
      <c r="AF8" s="182"/>
      <c r="AG8" s="182"/>
      <c r="AH8" s="182"/>
      <c r="AI8" s="182"/>
      <c r="AJ8" s="182"/>
      <c r="AK8" s="182"/>
      <c r="AL8" s="182"/>
      <c r="AM8" s="182"/>
      <c r="AN8" s="182"/>
    </row>
    <row r="9" spans="2:40" ht="12" customHeight="1">
      <c r="B9" s="180" t="s">
        <v>138</v>
      </c>
      <c r="C9" s="180"/>
      <c r="D9" s="238" t="s">
        <v>2</v>
      </c>
      <c r="E9" s="188" t="s">
        <v>299</v>
      </c>
      <c r="F9" s="189"/>
      <c r="G9" s="189"/>
      <c r="H9" s="189"/>
      <c r="I9" s="189"/>
      <c r="J9" s="187"/>
      <c r="K9" s="182"/>
      <c r="L9" s="182"/>
      <c r="M9" s="182"/>
      <c r="N9" s="182"/>
      <c r="O9" s="182"/>
      <c r="P9" s="182"/>
      <c r="Q9" s="182"/>
      <c r="R9" s="182"/>
      <c r="S9" s="182"/>
      <c r="T9" s="182"/>
      <c r="U9" s="184"/>
      <c r="V9" s="182"/>
      <c r="W9" s="182"/>
      <c r="X9" s="182"/>
      <c r="Y9" s="182"/>
      <c r="Z9" s="182"/>
      <c r="AA9" s="182"/>
      <c r="AB9" s="182"/>
      <c r="AC9" s="182"/>
      <c r="AD9" s="182"/>
      <c r="AE9" s="182"/>
      <c r="AF9" s="182"/>
      <c r="AG9" s="182"/>
      <c r="AH9" s="182"/>
      <c r="AI9" s="182"/>
      <c r="AJ9" s="182"/>
      <c r="AK9" s="182"/>
      <c r="AL9" s="182"/>
      <c r="AM9" s="182"/>
      <c r="AN9" s="182"/>
    </row>
    <row r="10" spans="2:41" s="15" customFormat="1" ht="13.5" customHeight="1">
      <c r="B10" s="320" t="s">
        <v>70</v>
      </c>
      <c r="C10" s="334" t="s">
        <v>0</v>
      </c>
      <c r="D10" s="335"/>
      <c r="E10" s="335"/>
      <c r="F10" s="335"/>
      <c r="G10" s="335"/>
      <c r="H10" s="335"/>
      <c r="I10" s="335"/>
      <c r="J10" s="335"/>
      <c r="K10" s="335"/>
      <c r="L10" s="335"/>
      <c r="M10" s="335"/>
      <c r="N10" s="335"/>
      <c r="O10" s="336"/>
      <c r="P10" s="320" t="s">
        <v>72</v>
      </c>
      <c r="Q10" s="320" t="s">
        <v>116</v>
      </c>
      <c r="R10" s="321" t="s">
        <v>117</v>
      </c>
      <c r="S10" s="321"/>
      <c r="T10" s="321"/>
      <c r="U10" s="321"/>
      <c r="V10" s="321"/>
      <c r="W10" s="321"/>
      <c r="X10" s="321"/>
      <c r="Y10" s="321"/>
      <c r="Z10" s="321"/>
      <c r="AA10" s="321"/>
      <c r="AB10" s="321"/>
      <c r="AC10" s="332" t="s">
        <v>167</v>
      </c>
      <c r="AD10" s="332"/>
      <c r="AE10" s="332"/>
      <c r="AF10" s="332"/>
      <c r="AG10" s="332"/>
      <c r="AH10" s="332"/>
      <c r="AI10" s="332"/>
      <c r="AJ10" s="332"/>
      <c r="AK10" s="332"/>
      <c r="AL10" s="332"/>
      <c r="AM10" s="332"/>
      <c r="AN10" s="320" t="s">
        <v>133</v>
      </c>
      <c r="AO10" s="228"/>
    </row>
    <row r="11" spans="2:41" s="15" customFormat="1" ht="13.5" customHeight="1">
      <c r="B11" s="320"/>
      <c r="C11" s="337"/>
      <c r="D11" s="338"/>
      <c r="E11" s="338"/>
      <c r="F11" s="338"/>
      <c r="G11" s="338"/>
      <c r="H11" s="338"/>
      <c r="I11" s="338"/>
      <c r="J11" s="338"/>
      <c r="K11" s="338"/>
      <c r="L11" s="338"/>
      <c r="M11" s="338"/>
      <c r="N11" s="338"/>
      <c r="O11" s="339"/>
      <c r="P11" s="320"/>
      <c r="Q11" s="320"/>
      <c r="R11" s="325" t="s">
        <v>134</v>
      </c>
      <c r="S11" s="328" t="s">
        <v>73</v>
      </c>
      <c r="T11" s="328" t="s">
        <v>74</v>
      </c>
      <c r="U11" s="328" t="s">
        <v>75</v>
      </c>
      <c r="V11" s="328" t="s">
        <v>76</v>
      </c>
      <c r="W11" s="329" t="s">
        <v>77</v>
      </c>
      <c r="X11" s="330"/>
      <c r="Y11" s="330"/>
      <c r="Z11" s="330"/>
      <c r="AA11" s="330"/>
      <c r="AB11" s="331"/>
      <c r="AC11" s="308" t="s">
        <v>134</v>
      </c>
      <c r="AD11" s="311" t="s">
        <v>73</v>
      </c>
      <c r="AE11" s="311" t="s">
        <v>74</v>
      </c>
      <c r="AF11" s="311" t="s">
        <v>75</v>
      </c>
      <c r="AG11" s="311" t="s">
        <v>76</v>
      </c>
      <c r="AH11" s="322" t="s">
        <v>77</v>
      </c>
      <c r="AI11" s="323"/>
      <c r="AJ11" s="323"/>
      <c r="AK11" s="323"/>
      <c r="AL11" s="323"/>
      <c r="AM11" s="324"/>
      <c r="AN11" s="320"/>
      <c r="AO11" s="228"/>
    </row>
    <row r="12" spans="2:41" s="15" customFormat="1" ht="13.5" customHeight="1">
      <c r="B12" s="320"/>
      <c r="C12" s="337"/>
      <c r="D12" s="338"/>
      <c r="E12" s="338"/>
      <c r="F12" s="338"/>
      <c r="G12" s="338"/>
      <c r="H12" s="338"/>
      <c r="I12" s="338"/>
      <c r="J12" s="338"/>
      <c r="K12" s="338"/>
      <c r="L12" s="338"/>
      <c r="M12" s="338"/>
      <c r="N12" s="338"/>
      <c r="O12" s="339"/>
      <c r="P12" s="320"/>
      <c r="Q12" s="320"/>
      <c r="R12" s="326"/>
      <c r="S12" s="328"/>
      <c r="T12" s="328"/>
      <c r="U12" s="328"/>
      <c r="V12" s="328"/>
      <c r="W12" s="312" t="s">
        <v>78</v>
      </c>
      <c r="X12" s="314" t="s">
        <v>79</v>
      </c>
      <c r="Y12" s="315"/>
      <c r="Z12" s="316" t="s">
        <v>80</v>
      </c>
      <c r="AA12" s="316" t="s">
        <v>81</v>
      </c>
      <c r="AB12" s="316" t="s">
        <v>82</v>
      </c>
      <c r="AC12" s="309"/>
      <c r="AD12" s="311"/>
      <c r="AE12" s="311"/>
      <c r="AF12" s="311"/>
      <c r="AG12" s="311"/>
      <c r="AH12" s="317" t="s">
        <v>78</v>
      </c>
      <c r="AI12" s="318" t="s">
        <v>79</v>
      </c>
      <c r="AJ12" s="319"/>
      <c r="AK12" s="306" t="s">
        <v>80</v>
      </c>
      <c r="AL12" s="306" t="s">
        <v>81</v>
      </c>
      <c r="AM12" s="306" t="s">
        <v>82</v>
      </c>
      <c r="AN12" s="320"/>
      <c r="AO12" s="228"/>
    </row>
    <row r="13" spans="2:41" s="15" customFormat="1" ht="13.5" customHeight="1">
      <c r="B13" s="320"/>
      <c r="C13" s="340"/>
      <c r="D13" s="341"/>
      <c r="E13" s="341"/>
      <c r="F13" s="341"/>
      <c r="G13" s="341"/>
      <c r="H13" s="341"/>
      <c r="I13" s="341"/>
      <c r="J13" s="341"/>
      <c r="K13" s="341"/>
      <c r="L13" s="341"/>
      <c r="M13" s="341"/>
      <c r="N13" s="341"/>
      <c r="O13" s="342"/>
      <c r="P13" s="320"/>
      <c r="Q13" s="320"/>
      <c r="R13" s="327"/>
      <c r="S13" s="328"/>
      <c r="T13" s="328"/>
      <c r="U13" s="328"/>
      <c r="V13" s="328"/>
      <c r="W13" s="313"/>
      <c r="X13" s="235" t="s">
        <v>83</v>
      </c>
      <c r="Y13" s="235" t="s">
        <v>84</v>
      </c>
      <c r="Z13" s="313"/>
      <c r="AA13" s="313"/>
      <c r="AB13" s="313"/>
      <c r="AC13" s="310"/>
      <c r="AD13" s="311"/>
      <c r="AE13" s="311"/>
      <c r="AF13" s="311"/>
      <c r="AG13" s="311"/>
      <c r="AH13" s="307"/>
      <c r="AI13" s="234" t="s">
        <v>83</v>
      </c>
      <c r="AJ13" s="234" t="s">
        <v>84</v>
      </c>
      <c r="AK13" s="307"/>
      <c r="AL13" s="307"/>
      <c r="AM13" s="307"/>
      <c r="AN13" s="320"/>
      <c r="AO13" s="228"/>
    </row>
    <row r="14" spans="2:41" s="15" customFormat="1" ht="16.5">
      <c r="B14" s="192" t="s">
        <v>182</v>
      </c>
      <c r="C14" s="303" t="s">
        <v>183</v>
      </c>
      <c r="D14" s="304"/>
      <c r="E14" s="304"/>
      <c r="F14" s="304"/>
      <c r="G14" s="304"/>
      <c r="H14" s="304"/>
      <c r="I14" s="304"/>
      <c r="J14" s="304"/>
      <c r="K14" s="304"/>
      <c r="L14" s="304"/>
      <c r="M14" s="304"/>
      <c r="N14" s="304"/>
      <c r="O14" s="305"/>
      <c r="P14" s="193" t="s">
        <v>184</v>
      </c>
      <c r="Q14" s="194" t="s">
        <v>185</v>
      </c>
      <c r="R14" s="194" t="s">
        <v>186</v>
      </c>
      <c r="S14" s="193" t="s">
        <v>187</v>
      </c>
      <c r="T14" s="194" t="s">
        <v>188</v>
      </c>
      <c r="U14" s="194" t="s">
        <v>189</v>
      </c>
      <c r="V14" s="194" t="s">
        <v>190</v>
      </c>
      <c r="W14" s="194" t="s">
        <v>191</v>
      </c>
      <c r="X14" s="194" t="s">
        <v>192</v>
      </c>
      <c r="Y14" s="194" t="s">
        <v>193</v>
      </c>
      <c r="Z14" s="194" t="s">
        <v>194</v>
      </c>
      <c r="AA14" s="194" t="s">
        <v>195</v>
      </c>
      <c r="AB14" s="194" t="s">
        <v>197</v>
      </c>
      <c r="AC14" s="236"/>
      <c r="AD14" s="237"/>
      <c r="AE14" s="237"/>
      <c r="AF14" s="237"/>
      <c r="AG14" s="237"/>
      <c r="AH14" s="235"/>
      <c r="AI14" s="235"/>
      <c r="AJ14" s="235"/>
      <c r="AK14" s="235"/>
      <c r="AL14" s="235"/>
      <c r="AM14" s="235"/>
      <c r="AN14" s="194" t="s">
        <v>198</v>
      </c>
      <c r="AO14" s="228"/>
    </row>
    <row r="15" spans="2:52" ht="14.25" customHeight="1">
      <c r="B15" s="197">
        <v>1</v>
      </c>
      <c r="C15" s="198" t="s">
        <v>278</v>
      </c>
      <c r="D15" s="199"/>
      <c r="E15" s="200"/>
      <c r="F15" s="200"/>
      <c r="G15" s="201"/>
      <c r="H15" s="200"/>
      <c r="I15" s="200"/>
      <c r="J15" s="201"/>
      <c r="K15" s="200"/>
      <c r="L15" s="200"/>
      <c r="M15" s="200"/>
      <c r="N15" s="200"/>
      <c r="O15" s="202"/>
      <c r="P15" s="203">
        <f>H15*E15*K15</f>
        <v>0</v>
      </c>
      <c r="Q15" s="200"/>
      <c r="R15" s="204"/>
      <c r="S15" s="204"/>
      <c r="T15" s="204"/>
      <c r="U15" s="204"/>
      <c r="V15" s="204"/>
      <c r="W15" s="204"/>
      <c r="X15" s="204"/>
      <c r="Y15" s="204"/>
      <c r="Z15" s="204"/>
      <c r="AA15" s="204"/>
      <c r="AB15" s="205"/>
      <c r="AC15" s="206">
        <f>$P15*R15</f>
        <v>0</v>
      </c>
      <c r="AD15" s="206">
        <f>$P15*S15</f>
        <v>0</v>
      </c>
      <c r="AE15" s="206">
        <f>$P15*T15</f>
        <v>0</v>
      </c>
      <c r="AF15" s="206">
        <f>$P15*U15</f>
        <v>0</v>
      </c>
      <c r="AG15" s="206">
        <f aca="true" t="shared" si="0" ref="AG15:AG29">IF(U15&gt;0,E15*H15*K15*V15,$P15*V15)</f>
        <v>0</v>
      </c>
      <c r="AH15" s="206">
        <f>IF($U15&gt;0,0,$P15*W15)</f>
        <v>0</v>
      </c>
      <c r="AI15" s="206">
        <f>IF($U15&gt;0,0,$P15*X15)</f>
        <v>0</v>
      </c>
      <c r="AJ15" s="206">
        <f>IF($U15&gt;0,0,$P15*Y15)</f>
        <v>0</v>
      </c>
      <c r="AK15" s="206">
        <f>IF($AB15&gt;0,E15*K15*Z15,$P15*Z15)</f>
        <v>0</v>
      </c>
      <c r="AL15" s="206">
        <f>IF($AB15&gt;0,AA15*2,0)</f>
        <v>0</v>
      </c>
      <c r="AM15" s="206">
        <f>IF(U15&gt;0,E15*H15*K15*AB15,P15*AB15)</f>
        <v>0</v>
      </c>
      <c r="AN15" s="206">
        <f>SUM(AC15:AM15)</f>
        <v>0</v>
      </c>
      <c r="AP15" s="11"/>
      <c r="AQ15" s="11"/>
      <c r="AR15" s="11"/>
      <c r="AS15" s="11"/>
      <c r="AT15" s="11"/>
      <c r="AU15" s="11"/>
      <c r="AV15" s="11"/>
      <c r="AW15" s="11"/>
      <c r="AX15" s="11"/>
      <c r="AY15" s="11"/>
      <c r="AZ15" s="11"/>
    </row>
    <row r="16" spans="2:40" ht="14.25" customHeight="1">
      <c r="B16" s="197"/>
      <c r="C16" s="207" t="s">
        <v>300</v>
      </c>
      <c r="D16" s="199"/>
      <c r="E16" s="200">
        <v>38</v>
      </c>
      <c r="F16" s="200" t="s">
        <v>141</v>
      </c>
      <c r="G16" s="201" t="s">
        <v>89</v>
      </c>
      <c r="H16" s="200">
        <v>1</v>
      </c>
      <c r="I16" s="200" t="s">
        <v>279</v>
      </c>
      <c r="J16" s="201" t="s">
        <v>89</v>
      </c>
      <c r="K16" s="200">
        <v>1</v>
      </c>
      <c r="L16" s="200" t="s">
        <v>279</v>
      </c>
      <c r="M16" s="200"/>
      <c r="N16" s="200"/>
      <c r="O16" s="202"/>
      <c r="P16" s="203">
        <v>38</v>
      </c>
      <c r="Q16" s="200"/>
      <c r="R16" s="204"/>
      <c r="S16" s="204"/>
      <c r="T16" s="204"/>
      <c r="U16" s="204">
        <v>0</v>
      </c>
      <c r="V16" s="204">
        <v>0</v>
      </c>
      <c r="W16" s="204"/>
      <c r="X16" s="204"/>
      <c r="Y16" s="204"/>
      <c r="Z16" s="204">
        <v>0</v>
      </c>
      <c r="AA16" s="204"/>
      <c r="AB16" s="205"/>
      <c r="AC16" s="206">
        <f aca="true" t="shared" si="1" ref="AC16:AF29">$P16*R16</f>
        <v>0</v>
      </c>
      <c r="AD16" s="206">
        <f t="shared" si="1"/>
        <v>0</v>
      </c>
      <c r="AE16" s="206">
        <f t="shared" si="1"/>
        <v>0</v>
      </c>
      <c r="AF16" s="206">
        <f t="shared" si="1"/>
        <v>0</v>
      </c>
      <c r="AG16" s="206">
        <f t="shared" si="0"/>
        <v>0</v>
      </c>
      <c r="AH16" s="206">
        <f aca="true" t="shared" si="2" ref="AH16:AJ29">IF($U16&gt;0,0,$P16*W16)</f>
        <v>0</v>
      </c>
      <c r="AI16" s="206">
        <f t="shared" si="2"/>
        <v>0</v>
      </c>
      <c r="AJ16" s="206">
        <f t="shared" si="2"/>
        <v>0</v>
      </c>
      <c r="AK16" s="206">
        <f aca="true" t="shared" si="3" ref="AK16:AK29">IF($AB16&gt;0,E16*K16*Z16,$P16*Z16)</f>
        <v>0</v>
      </c>
      <c r="AL16" s="206">
        <f aca="true" t="shared" si="4" ref="AL16:AL29">IF($AB16&gt;0,AA16*2,0)</f>
        <v>0</v>
      </c>
      <c r="AM16" s="206">
        <f aca="true" t="shared" si="5" ref="AM16:AM29">IF(U16&gt;0,E16*H16*K16*AB16,P16*AB16)</f>
        <v>0</v>
      </c>
      <c r="AN16" s="206">
        <f aca="true" t="shared" si="6" ref="AN16:AN29">SUM(AC16:AM16)</f>
        <v>0</v>
      </c>
    </row>
    <row r="17" spans="2:40" ht="14.25" customHeight="1">
      <c r="B17" s="197"/>
      <c r="C17" s="198" t="s">
        <v>301</v>
      </c>
      <c r="D17" s="208"/>
      <c r="E17" s="200">
        <v>12</v>
      </c>
      <c r="F17" s="200" t="s">
        <v>141</v>
      </c>
      <c r="G17" s="201" t="s">
        <v>89</v>
      </c>
      <c r="H17" s="200">
        <v>1</v>
      </c>
      <c r="I17" s="200" t="s">
        <v>279</v>
      </c>
      <c r="J17" s="201" t="s">
        <v>89</v>
      </c>
      <c r="K17" s="200">
        <v>1</v>
      </c>
      <c r="L17" s="200" t="s">
        <v>279</v>
      </c>
      <c r="M17" s="200"/>
      <c r="N17" s="200"/>
      <c r="O17" s="202"/>
      <c r="P17" s="203">
        <v>12</v>
      </c>
      <c r="Q17" s="200"/>
      <c r="R17" s="204"/>
      <c r="S17" s="204"/>
      <c r="T17" s="204"/>
      <c r="U17" s="204"/>
      <c r="V17" s="204"/>
      <c r="W17" s="204"/>
      <c r="X17" s="204"/>
      <c r="Y17" s="204"/>
      <c r="Z17" s="204">
        <v>500000</v>
      </c>
      <c r="AA17" s="204"/>
      <c r="AB17" s="205"/>
      <c r="AC17" s="206">
        <f t="shared" si="1"/>
        <v>0</v>
      </c>
      <c r="AD17" s="206">
        <f t="shared" si="1"/>
        <v>0</v>
      </c>
      <c r="AE17" s="206">
        <f t="shared" si="1"/>
        <v>0</v>
      </c>
      <c r="AF17" s="206">
        <f t="shared" si="1"/>
        <v>0</v>
      </c>
      <c r="AG17" s="206">
        <f t="shared" si="0"/>
        <v>0</v>
      </c>
      <c r="AH17" s="206">
        <f t="shared" si="2"/>
        <v>0</v>
      </c>
      <c r="AI17" s="206">
        <f t="shared" si="2"/>
        <v>0</v>
      </c>
      <c r="AJ17" s="206">
        <f t="shared" si="2"/>
        <v>0</v>
      </c>
      <c r="AK17" s="206">
        <f t="shared" si="3"/>
        <v>6000000</v>
      </c>
      <c r="AL17" s="206">
        <f t="shared" si="4"/>
        <v>0</v>
      </c>
      <c r="AM17" s="206">
        <f t="shared" si="5"/>
        <v>0</v>
      </c>
      <c r="AN17" s="206">
        <f t="shared" si="6"/>
        <v>6000000</v>
      </c>
    </row>
    <row r="18" spans="2:40" ht="14.25" customHeight="1">
      <c r="B18" s="197"/>
      <c r="C18" s="198" t="s">
        <v>302</v>
      </c>
      <c r="D18" s="208"/>
      <c r="E18" s="200">
        <f>E16-E17</f>
        <v>26</v>
      </c>
      <c r="F18" s="200" t="s">
        <v>141</v>
      </c>
      <c r="G18" s="201" t="s">
        <v>89</v>
      </c>
      <c r="H18" s="200">
        <v>1</v>
      </c>
      <c r="I18" s="200" t="s">
        <v>279</v>
      </c>
      <c r="J18" s="201" t="s">
        <v>89</v>
      </c>
      <c r="K18" s="200">
        <v>1</v>
      </c>
      <c r="L18" s="200" t="s">
        <v>279</v>
      </c>
      <c r="M18" s="200"/>
      <c r="N18" s="200"/>
      <c r="O18" s="202"/>
      <c r="P18" s="203">
        <f>H18*E18*K18</f>
        <v>26</v>
      </c>
      <c r="Q18" s="200"/>
      <c r="R18" s="204"/>
      <c r="S18" s="204"/>
      <c r="T18" s="204"/>
      <c r="U18" s="204"/>
      <c r="V18" s="204"/>
      <c r="W18" s="204"/>
      <c r="X18" s="204"/>
      <c r="Y18" s="204"/>
      <c r="Z18" s="204">
        <v>500000</v>
      </c>
      <c r="AA18" s="204"/>
      <c r="AB18" s="205"/>
      <c r="AC18" s="206">
        <f t="shared" si="1"/>
        <v>0</v>
      </c>
      <c r="AD18" s="206">
        <f t="shared" si="1"/>
        <v>0</v>
      </c>
      <c r="AE18" s="206">
        <f t="shared" si="1"/>
        <v>0</v>
      </c>
      <c r="AF18" s="206">
        <f t="shared" si="1"/>
        <v>0</v>
      </c>
      <c r="AG18" s="206">
        <f>IF(U18&gt;0,E18*H18*K18*V18,$P18*V18)</f>
        <v>0</v>
      </c>
      <c r="AH18" s="206">
        <f t="shared" si="2"/>
        <v>0</v>
      </c>
      <c r="AI18" s="206">
        <f t="shared" si="2"/>
        <v>0</v>
      </c>
      <c r="AJ18" s="206">
        <f t="shared" si="2"/>
        <v>0</v>
      </c>
      <c r="AK18" s="206">
        <f>IF($AB18&gt;0,E18*K18*Z18,$P18*Z18)</f>
        <v>13000000</v>
      </c>
      <c r="AL18" s="206">
        <f>IF($AB18&gt;0,AA18*2,0)</f>
        <v>0</v>
      </c>
      <c r="AM18" s="206">
        <f>IF(U18&gt;0,E18*H18*K18*AB18,P18*AB18)</f>
        <v>0</v>
      </c>
      <c r="AN18" s="206">
        <f>SUM(AC18:AM18)</f>
        <v>13000000</v>
      </c>
    </row>
    <row r="19" spans="2:40" ht="14.25" customHeight="1">
      <c r="B19" s="197"/>
      <c r="C19" s="198" t="s">
        <v>303</v>
      </c>
      <c r="D19" s="208"/>
      <c r="E19" s="200">
        <v>38</v>
      </c>
      <c r="F19" s="200" t="s">
        <v>141</v>
      </c>
      <c r="G19" s="201" t="s">
        <v>89</v>
      </c>
      <c r="H19" s="200">
        <v>1</v>
      </c>
      <c r="I19" s="200" t="s">
        <v>279</v>
      </c>
      <c r="J19" s="201" t="s">
        <v>89</v>
      </c>
      <c r="K19" s="200">
        <v>1</v>
      </c>
      <c r="L19" s="200" t="s">
        <v>279</v>
      </c>
      <c r="M19" s="200"/>
      <c r="N19" s="200"/>
      <c r="O19" s="202"/>
      <c r="P19" s="203">
        <v>1</v>
      </c>
      <c r="Q19" s="200"/>
      <c r="R19" s="204"/>
      <c r="S19" s="204"/>
      <c r="T19" s="204"/>
      <c r="U19" s="204"/>
      <c r="V19" s="204">
        <v>8700000</v>
      </c>
      <c r="W19" s="204"/>
      <c r="X19" s="204"/>
      <c r="Y19" s="204"/>
      <c r="Z19" s="204"/>
      <c r="AA19" s="204"/>
      <c r="AB19" s="205"/>
      <c r="AC19" s="206">
        <f t="shared" si="1"/>
        <v>0</v>
      </c>
      <c r="AD19" s="206">
        <f t="shared" si="1"/>
        <v>0</v>
      </c>
      <c r="AE19" s="206">
        <f t="shared" si="1"/>
        <v>0</v>
      </c>
      <c r="AF19" s="206">
        <f t="shared" si="1"/>
        <v>0</v>
      </c>
      <c r="AG19" s="206">
        <f>IF(U19&gt;0,E19*H19*K19*V19,$P19*V19)</f>
        <v>8700000</v>
      </c>
      <c r="AH19" s="206">
        <f t="shared" si="2"/>
        <v>0</v>
      </c>
      <c r="AI19" s="206">
        <f t="shared" si="2"/>
        <v>0</v>
      </c>
      <c r="AJ19" s="206">
        <f t="shared" si="2"/>
        <v>0</v>
      </c>
      <c r="AK19" s="206">
        <f>IF($AB19&gt;0,E19*K19*Z19,$P19*Z19)</f>
        <v>0</v>
      </c>
      <c r="AL19" s="206">
        <f>IF($AB19&gt;0,AA19*2,0)</f>
        <v>0</v>
      </c>
      <c r="AM19" s="206">
        <f>IF(U19&gt;0,E19*H19*K19*AB19,P19*AB19)</f>
        <v>0</v>
      </c>
      <c r="AN19" s="206">
        <f>SUM(AC19:AM19)</f>
        <v>8700000</v>
      </c>
    </row>
    <row r="20" spans="2:40" ht="14.25" customHeight="1">
      <c r="B20" s="197"/>
      <c r="C20" s="207" t="s">
        <v>306</v>
      </c>
      <c r="D20" s="208"/>
      <c r="E20" s="200"/>
      <c r="F20" s="200"/>
      <c r="G20" s="201"/>
      <c r="H20" s="200"/>
      <c r="I20" s="200"/>
      <c r="J20" s="201"/>
      <c r="K20" s="200"/>
      <c r="L20" s="200"/>
      <c r="M20" s="200"/>
      <c r="N20" s="200"/>
      <c r="O20" s="202"/>
      <c r="P20" s="203"/>
      <c r="Q20" s="200"/>
      <c r="R20" s="204"/>
      <c r="S20" s="204"/>
      <c r="T20" s="204"/>
      <c r="U20" s="204"/>
      <c r="V20" s="204"/>
      <c r="W20" s="204"/>
      <c r="X20" s="204"/>
      <c r="Y20" s="204"/>
      <c r="Z20" s="204"/>
      <c r="AA20" s="204"/>
      <c r="AB20" s="205"/>
      <c r="AC20" s="206"/>
      <c r="AD20" s="206"/>
      <c r="AE20" s="206"/>
      <c r="AF20" s="206"/>
      <c r="AG20" s="206"/>
      <c r="AH20" s="206"/>
      <c r="AI20" s="206"/>
      <c r="AJ20" s="206"/>
      <c r="AK20" s="206"/>
      <c r="AL20" s="206"/>
      <c r="AM20" s="206"/>
      <c r="AN20" s="206"/>
    </row>
    <row r="21" spans="2:40" ht="14.25" customHeight="1">
      <c r="B21" s="197"/>
      <c r="C21" s="207" t="s">
        <v>151</v>
      </c>
      <c r="D21" s="208"/>
      <c r="E21" s="200"/>
      <c r="F21" s="200" t="s">
        <v>141</v>
      </c>
      <c r="G21" s="201" t="s">
        <v>89</v>
      </c>
      <c r="H21" s="200">
        <v>1</v>
      </c>
      <c r="I21" s="200" t="s">
        <v>90</v>
      </c>
      <c r="J21" s="201" t="s">
        <v>89</v>
      </c>
      <c r="K21" s="200">
        <v>1</v>
      </c>
      <c r="L21" s="200" t="s">
        <v>280</v>
      </c>
      <c r="M21" s="200">
        <v>0</v>
      </c>
      <c r="N21" s="200" t="s">
        <v>280</v>
      </c>
      <c r="O21" s="202"/>
      <c r="P21" s="203"/>
      <c r="Q21" s="200"/>
      <c r="R21" s="204"/>
      <c r="S21" s="204"/>
      <c r="T21" s="204"/>
      <c r="U21" s="204"/>
      <c r="V21" s="204"/>
      <c r="W21" s="204"/>
      <c r="X21" s="204"/>
      <c r="Y21" s="204"/>
      <c r="Z21" s="204"/>
      <c r="AA21" s="204"/>
      <c r="AB21" s="205"/>
      <c r="AC21" s="206"/>
      <c r="AD21" s="206"/>
      <c r="AE21" s="206"/>
      <c r="AF21" s="206"/>
      <c r="AG21" s="206"/>
      <c r="AH21" s="206"/>
      <c r="AI21" s="206"/>
      <c r="AJ21" s="206"/>
      <c r="AK21" s="206"/>
      <c r="AL21" s="206"/>
      <c r="AM21" s="206"/>
      <c r="AN21" s="206"/>
    </row>
    <row r="22" spans="2:40" ht="14.25" customHeight="1">
      <c r="B22" s="197"/>
      <c r="C22" s="207" t="s">
        <v>153</v>
      </c>
      <c r="D22" s="208"/>
      <c r="E22" s="200">
        <v>3</v>
      </c>
      <c r="F22" s="200" t="s">
        <v>141</v>
      </c>
      <c r="G22" s="201" t="s">
        <v>89</v>
      </c>
      <c r="H22" s="200">
        <v>3</v>
      </c>
      <c r="I22" s="200" t="s">
        <v>90</v>
      </c>
      <c r="J22" s="201" t="s">
        <v>89</v>
      </c>
      <c r="K22" s="200">
        <v>1</v>
      </c>
      <c r="L22" s="200" t="s">
        <v>280</v>
      </c>
      <c r="M22" s="200">
        <v>0</v>
      </c>
      <c r="N22" s="200" t="s">
        <v>280</v>
      </c>
      <c r="O22" s="202"/>
      <c r="P22" s="203">
        <v>1</v>
      </c>
      <c r="Q22" s="200"/>
      <c r="R22" s="204"/>
      <c r="S22" s="204"/>
      <c r="T22" s="204"/>
      <c r="U22" s="204">
        <v>30400000</v>
      </c>
      <c r="V22" s="204"/>
      <c r="W22" s="204"/>
      <c r="X22" s="204"/>
      <c r="Y22" s="204"/>
      <c r="Z22" s="204"/>
      <c r="AA22" s="204"/>
      <c r="AB22" s="205"/>
      <c r="AC22" s="206"/>
      <c r="AD22" s="206"/>
      <c r="AE22" s="206"/>
      <c r="AF22" s="206">
        <f>P22*U22</f>
        <v>30400000</v>
      </c>
      <c r="AG22" s="206"/>
      <c r="AH22" s="206"/>
      <c r="AI22" s="206"/>
      <c r="AJ22" s="206"/>
      <c r="AK22" s="206"/>
      <c r="AL22" s="206"/>
      <c r="AM22" s="206"/>
      <c r="AN22" s="206">
        <f>SUM(AC22:AM22)</f>
        <v>30400000</v>
      </c>
    </row>
    <row r="23" spans="2:40" ht="14.25" customHeight="1">
      <c r="B23" s="197"/>
      <c r="C23" s="207" t="s">
        <v>291</v>
      </c>
      <c r="D23" s="208"/>
      <c r="E23" s="200">
        <v>3</v>
      </c>
      <c r="F23" s="200" t="s">
        <v>141</v>
      </c>
      <c r="G23" s="201" t="s">
        <v>89</v>
      </c>
      <c r="H23" s="200">
        <v>3</v>
      </c>
      <c r="I23" s="200" t="s">
        <v>90</v>
      </c>
      <c r="J23" s="201" t="s">
        <v>89</v>
      </c>
      <c r="K23" s="200">
        <v>1</v>
      </c>
      <c r="L23" s="200" t="s">
        <v>280</v>
      </c>
      <c r="M23" s="200">
        <v>0</v>
      </c>
      <c r="N23" s="200" t="s">
        <v>280</v>
      </c>
      <c r="O23" s="202"/>
      <c r="P23" s="203">
        <v>2</v>
      </c>
      <c r="Q23" s="200"/>
      <c r="R23" s="204"/>
      <c r="S23" s="204"/>
      <c r="T23" s="204"/>
      <c r="U23" s="204">
        <v>600000</v>
      </c>
      <c r="V23" s="204"/>
      <c r="W23" s="204"/>
      <c r="X23" s="204"/>
      <c r="Y23" s="204"/>
      <c r="Z23" s="204"/>
      <c r="AA23" s="204"/>
      <c r="AB23" s="205"/>
      <c r="AC23" s="206"/>
      <c r="AD23" s="206"/>
      <c r="AE23" s="206"/>
      <c r="AF23" s="206">
        <f>P23*U23</f>
        <v>1200000</v>
      </c>
      <c r="AG23" s="206"/>
      <c r="AH23" s="206"/>
      <c r="AI23" s="206"/>
      <c r="AJ23" s="206"/>
      <c r="AK23" s="206"/>
      <c r="AL23" s="206"/>
      <c r="AM23" s="206"/>
      <c r="AN23" s="206">
        <f>SUM(AC23:AM23)</f>
        <v>1200000</v>
      </c>
    </row>
    <row r="24" spans="2:40" ht="14.25" customHeight="1">
      <c r="B24" s="197">
        <v>2</v>
      </c>
      <c r="C24" s="198" t="s">
        <v>155</v>
      </c>
      <c r="D24" s="208"/>
      <c r="E24" s="200"/>
      <c r="F24" s="200"/>
      <c r="G24" s="201"/>
      <c r="H24" s="200"/>
      <c r="I24" s="200"/>
      <c r="J24" s="201"/>
      <c r="K24" s="200"/>
      <c r="L24" s="200"/>
      <c r="M24" s="200"/>
      <c r="N24" s="200"/>
      <c r="O24" s="202"/>
      <c r="P24" s="203">
        <f>H24*E24*K24</f>
        <v>0</v>
      </c>
      <c r="Q24" s="200"/>
      <c r="R24" s="204"/>
      <c r="S24" s="204"/>
      <c r="T24" s="204"/>
      <c r="U24" s="204"/>
      <c r="V24" s="204"/>
      <c r="W24" s="204"/>
      <c r="X24" s="204"/>
      <c r="Y24" s="204"/>
      <c r="Z24" s="204"/>
      <c r="AA24" s="204"/>
      <c r="AB24" s="205"/>
      <c r="AC24" s="206">
        <f t="shared" si="1"/>
        <v>0</v>
      </c>
      <c r="AD24" s="206">
        <f t="shared" si="1"/>
        <v>0</v>
      </c>
      <c r="AE24" s="206">
        <f t="shared" si="1"/>
        <v>0</v>
      </c>
      <c r="AF24" s="206">
        <f t="shared" si="1"/>
        <v>0</v>
      </c>
      <c r="AG24" s="206">
        <f t="shared" si="0"/>
        <v>0</v>
      </c>
      <c r="AH24" s="206">
        <f t="shared" si="2"/>
        <v>0</v>
      </c>
      <c r="AI24" s="206">
        <f t="shared" si="2"/>
        <v>0</v>
      </c>
      <c r="AJ24" s="206">
        <f t="shared" si="2"/>
        <v>0</v>
      </c>
      <c r="AK24" s="206">
        <f t="shared" si="3"/>
        <v>0</v>
      </c>
      <c r="AL24" s="206">
        <f t="shared" si="4"/>
        <v>0</v>
      </c>
      <c r="AM24" s="206">
        <f t="shared" si="5"/>
        <v>0</v>
      </c>
      <c r="AN24" s="206">
        <f t="shared" si="6"/>
        <v>0</v>
      </c>
    </row>
    <row r="25" spans="2:40" ht="14.25" customHeight="1">
      <c r="B25" s="197"/>
      <c r="C25" s="198" t="s">
        <v>284</v>
      </c>
      <c r="D25" s="208"/>
      <c r="E25" s="200">
        <v>1</v>
      </c>
      <c r="F25" s="200" t="s">
        <v>285</v>
      </c>
      <c r="G25" s="201" t="s">
        <v>89</v>
      </c>
      <c r="H25" s="200">
        <v>1</v>
      </c>
      <c r="I25" s="200" t="s">
        <v>290</v>
      </c>
      <c r="J25" s="201" t="s">
        <v>89</v>
      </c>
      <c r="K25" s="200">
        <v>1</v>
      </c>
      <c r="L25" s="200" t="s">
        <v>283</v>
      </c>
      <c r="M25" s="200">
        <v>0</v>
      </c>
      <c r="N25" s="200" t="s">
        <v>285</v>
      </c>
      <c r="O25" s="202"/>
      <c r="P25" s="203">
        <v>2</v>
      </c>
      <c r="Q25" s="200"/>
      <c r="R25" s="204">
        <v>5000000</v>
      </c>
      <c r="S25" s="204">
        <v>3000000</v>
      </c>
      <c r="T25" s="204">
        <v>3750000</v>
      </c>
      <c r="U25" s="204"/>
      <c r="V25" s="204"/>
      <c r="W25" s="204"/>
      <c r="X25" s="204"/>
      <c r="Y25" s="204"/>
      <c r="Z25" s="204"/>
      <c r="AA25" s="204"/>
      <c r="AB25" s="205">
        <v>9375000</v>
      </c>
      <c r="AC25" s="206">
        <f t="shared" si="1"/>
        <v>10000000</v>
      </c>
      <c r="AD25" s="206">
        <f t="shared" si="1"/>
        <v>6000000</v>
      </c>
      <c r="AE25" s="206">
        <f t="shared" si="1"/>
        <v>7500000</v>
      </c>
      <c r="AF25" s="206">
        <f t="shared" si="1"/>
        <v>0</v>
      </c>
      <c r="AG25" s="206">
        <f t="shared" si="0"/>
        <v>0</v>
      </c>
      <c r="AH25" s="206">
        <f t="shared" si="2"/>
        <v>0</v>
      </c>
      <c r="AI25" s="206">
        <f t="shared" si="2"/>
        <v>0</v>
      </c>
      <c r="AJ25" s="206">
        <f t="shared" si="2"/>
        <v>0</v>
      </c>
      <c r="AK25" s="206">
        <f t="shared" si="3"/>
        <v>0</v>
      </c>
      <c r="AL25" s="206">
        <f t="shared" si="4"/>
        <v>0</v>
      </c>
      <c r="AM25" s="206">
        <f t="shared" si="5"/>
        <v>18750000</v>
      </c>
      <c r="AN25" s="206">
        <f t="shared" si="6"/>
        <v>42250000</v>
      </c>
    </row>
    <row r="26" spans="2:40" ht="14.25" customHeight="1">
      <c r="B26" s="197"/>
      <c r="C26" s="207" t="s">
        <v>289</v>
      </c>
      <c r="D26" s="199"/>
      <c r="E26" s="200">
        <v>1</v>
      </c>
      <c r="F26" s="200" t="s">
        <v>285</v>
      </c>
      <c r="G26" s="201" t="s">
        <v>89</v>
      </c>
      <c r="H26" s="200">
        <v>1</v>
      </c>
      <c r="I26" s="200" t="s">
        <v>290</v>
      </c>
      <c r="J26" s="201"/>
      <c r="K26" s="200">
        <v>1</v>
      </c>
      <c r="L26" s="200"/>
      <c r="M26" s="200">
        <v>1</v>
      </c>
      <c r="N26" s="200" t="s">
        <v>285</v>
      </c>
      <c r="O26" s="202"/>
      <c r="P26" s="203">
        <f>H26*E26*K26</f>
        <v>1</v>
      </c>
      <c r="Q26" s="200"/>
      <c r="R26" s="204">
        <v>500000</v>
      </c>
      <c r="S26" s="204"/>
      <c r="T26" s="204"/>
      <c r="U26" s="204"/>
      <c r="V26" s="204"/>
      <c r="W26" s="204"/>
      <c r="X26" s="204"/>
      <c r="Y26" s="204"/>
      <c r="Z26" s="204"/>
      <c r="AA26" s="204"/>
      <c r="AB26" s="205"/>
      <c r="AC26" s="206">
        <f t="shared" si="1"/>
        <v>500000</v>
      </c>
      <c r="AD26" s="206">
        <f t="shared" si="1"/>
        <v>0</v>
      </c>
      <c r="AE26" s="206">
        <f t="shared" si="1"/>
        <v>0</v>
      </c>
      <c r="AF26" s="206">
        <f t="shared" si="1"/>
        <v>0</v>
      </c>
      <c r="AG26" s="206">
        <f t="shared" si="0"/>
        <v>0</v>
      </c>
      <c r="AH26" s="206">
        <f t="shared" si="2"/>
        <v>0</v>
      </c>
      <c r="AI26" s="206">
        <f t="shared" si="2"/>
        <v>0</v>
      </c>
      <c r="AJ26" s="206">
        <f t="shared" si="2"/>
        <v>0</v>
      </c>
      <c r="AK26" s="206">
        <f t="shared" si="3"/>
        <v>0</v>
      </c>
      <c r="AL26" s="206">
        <f t="shared" si="4"/>
        <v>0</v>
      </c>
      <c r="AM26" s="206">
        <f t="shared" si="5"/>
        <v>0</v>
      </c>
      <c r="AN26" s="206">
        <f t="shared" si="6"/>
        <v>500000</v>
      </c>
    </row>
    <row r="27" spans="2:40" ht="14.25" customHeight="1">
      <c r="B27" s="197"/>
      <c r="C27" s="207" t="s">
        <v>158</v>
      </c>
      <c r="D27" s="199"/>
      <c r="E27" s="200">
        <v>1</v>
      </c>
      <c r="F27" s="200" t="s">
        <v>286</v>
      </c>
      <c r="G27" s="201" t="s">
        <v>89</v>
      </c>
      <c r="H27" s="200">
        <v>1</v>
      </c>
      <c r="I27" s="200" t="s">
        <v>290</v>
      </c>
      <c r="J27" s="201"/>
      <c r="K27" s="200">
        <v>1</v>
      </c>
      <c r="L27" s="200"/>
      <c r="M27" s="200">
        <v>0</v>
      </c>
      <c r="N27" s="200" t="s">
        <v>286</v>
      </c>
      <c r="O27" s="209"/>
      <c r="P27" s="203">
        <f>H27*E27*K27</f>
        <v>1</v>
      </c>
      <c r="Q27" s="200"/>
      <c r="R27" s="204">
        <v>250000</v>
      </c>
      <c r="S27" s="204"/>
      <c r="T27" s="204"/>
      <c r="U27" s="204"/>
      <c r="V27" s="204"/>
      <c r="W27" s="204"/>
      <c r="X27" s="204"/>
      <c r="Y27" s="204"/>
      <c r="Z27" s="204"/>
      <c r="AA27" s="204"/>
      <c r="AB27" s="205"/>
      <c r="AC27" s="206">
        <f t="shared" si="1"/>
        <v>250000</v>
      </c>
      <c r="AD27" s="206">
        <f t="shared" si="1"/>
        <v>0</v>
      </c>
      <c r="AE27" s="206">
        <f t="shared" si="1"/>
        <v>0</v>
      </c>
      <c r="AF27" s="206">
        <f t="shared" si="1"/>
        <v>0</v>
      </c>
      <c r="AG27" s="206">
        <f t="shared" si="0"/>
        <v>0</v>
      </c>
      <c r="AH27" s="206">
        <f t="shared" si="2"/>
        <v>0</v>
      </c>
      <c r="AI27" s="206">
        <f t="shared" si="2"/>
        <v>0</v>
      </c>
      <c r="AJ27" s="206">
        <f t="shared" si="2"/>
        <v>0</v>
      </c>
      <c r="AK27" s="206">
        <f t="shared" si="3"/>
        <v>0</v>
      </c>
      <c r="AL27" s="206">
        <f t="shared" si="4"/>
        <v>0</v>
      </c>
      <c r="AM27" s="206">
        <f t="shared" si="5"/>
        <v>0</v>
      </c>
      <c r="AN27" s="206">
        <f t="shared" si="6"/>
        <v>250000</v>
      </c>
    </row>
    <row r="28" spans="2:40" ht="14.25" customHeight="1">
      <c r="B28" s="197"/>
      <c r="C28" s="198" t="s">
        <v>304</v>
      </c>
      <c r="D28" s="199"/>
      <c r="E28" s="200">
        <v>1</v>
      </c>
      <c r="F28" s="200" t="s">
        <v>286</v>
      </c>
      <c r="G28" s="201" t="s">
        <v>89</v>
      </c>
      <c r="H28" s="200">
        <v>1</v>
      </c>
      <c r="I28" s="200" t="s">
        <v>290</v>
      </c>
      <c r="J28" s="201"/>
      <c r="K28" s="200">
        <v>1</v>
      </c>
      <c r="L28" s="200"/>
      <c r="M28" s="200">
        <v>0</v>
      </c>
      <c r="N28" s="200" t="s">
        <v>286</v>
      </c>
      <c r="O28" s="202"/>
      <c r="P28" s="203">
        <v>2</v>
      </c>
      <c r="Q28" s="200"/>
      <c r="R28" s="204">
        <v>225000</v>
      </c>
      <c r="S28" s="204"/>
      <c r="T28" s="204"/>
      <c r="U28" s="204"/>
      <c r="V28" s="204"/>
      <c r="W28" s="204"/>
      <c r="X28" s="204"/>
      <c r="Y28" s="204"/>
      <c r="Z28" s="204"/>
      <c r="AA28" s="204"/>
      <c r="AB28" s="205"/>
      <c r="AC28" s="206">
        <f>$P28*R28</f>
        <v>450000</v>
      </c>
      <c r="AD28" s="206">
        <f>$P28*S28</f>
        <v>0</v>
      </c>
      <c r="AE28" s="206">
        <f>$P28*T28</f>
        <v>0</v>
      </c>
      <c r="AF28" s="206">
        <f>$P28*U28</f>
        <v>0</v>
      </c>
      <c r="AG28" s="206">
        <f>IF(U28&gt;0,E28*H28*K28*V28,$P28*V28)</f>
        <v>0</v>
      </c>
      <c r="AH28" s="206">
        <f>IF($U28&gt;0,0,$P28*W28)</f>
        <v>0</v>
      </c>
      <c r="AI28" s="206">
        <f>IF($U28&gt;0,0,$P28*X28)</f>
        <v>0</v>
      </c>
      <c r="AJ28" s="206">
        <f>IF($U28&gt;0,0,$P28*Y28)</f>
        <v>0</v>
      </c>
      <c r="AK28" s="206">
        <f>IF($AB28&gt;0,E28*K28*Z28,$P28*Z28)</f>
        <v>0</v>
      </c>
      <c r="AL28" s="206">
        <f>IF($AB28&gt;0,AA28*2,0)</f>
        <v>0</v>
      </c>
      <c r="AM28" s="206">
        <f>IF(U28&gt;0,E28*H28*K28*AB28,P28*AB28)</f>
        <v>0</v>
      </c>
      <c r="AN28" s="206">
        <f>SUM(AC28:AM28)</f>
        <v>450000</v>
      </c>
    </row>
    <row r="29" spans="2:40" ht="14.25" customHeight="1">
      <c r="B29" s="197"/>
      <c r="C29" s="198" t="s">
        <v>305</v>
      </c>
      <c r="D29" s="199"/>
      <c r="E29" s="200">
        <v>1</v>
      </c>
      <c r="F29" s="200" t="s">
        <v>286</v>
      </c>
      <c r="G29" s="201" t="s">
        <v>89</v>
      </c>
      <c r="H29" s="200">
        <v>1</v>
      </c>
      <c r="I29" s="200" t="s">
        <v>290</v>
      </c>
      <c r="J29" s="201"/>
      <c r="K29" s="200">
        <v>1</v>
      </c>
      <c r="L29" s="200"/>
      <c r="M29" s="200">
        <v>0</v>
      </c>
      <c r="N29" s="200" t="s">
        <v>286</v>
      </c>
      <c r="O29" s="202"/>
      <c r="P29" s="203">
        <v>2</v>
      </c>
      <c r="Q29" s="200"/>
      <c r="R29" s="204">
        <v>85000</v>
      </c>
      <c r="S29" s="204"/>
      <c r="T29" s="204"/>
      <c r="U29" s="204"/>
      <c r="V29" s="204"/>
      <c r="W29" s="204"/>
      <c r="X29" s="204"/>
      <c r="Y29" s="204"/>
      <c r="Z29" s="204"/>
      <c r="AA29" s="204"/>
      <c r="AB29" s="205"/>
      <c r="AC29" s="206">
        <f t="shared" si="1"/>
        <v>170000</v>
      </c>
      <c r="AD29" s="206">
        <f t="shared" si="1"/>
        <v>0</v>
      </c>
      <c r="AE29" s="206">
        <f t="shared" si="1"/>
        <v>0</v>
      </c>
      <c r="AF29" s="206">
        <f t="shared" si="1"/>
        <v>0</v>
      </c>
      <c r="AG29" s="206">
        <f t="shared" si="0"/>
        <v>0</v>
      </c>
      <c r="AH29" s="206">
        <f t="shared" si="2"/>
        <v>0</v>
      </c>
      <c r="AI29" s="206">
        <f t="shared" si="2"/>
        <v>0</v>
      </c>
      <c r="AJ29" s="206">
        <f t="shared" si="2"/>
        <v>0</v>
      </c>
      <c r="AK29" s="206">
        <f t="shared" si="3"/>
        <v>0</v>
      </c>
      <c r="AL29" s="206">
        <f t="shared" si="4"/>
        <v>0</v>
      </c>
      <c r="AM29" s="206">
        <f t="shared" si="5"/>
        <v>0</v>
      </c>
      <c r="AN29" s="206">
        <f t="shared" si="6"/>
        <v>170000</v>
      </c>
    </row>
    <row r="30" spans="2:40" ht="14.25" customHeight="1">
      <c r="B30" s="210"/>
      <c r="C30" s="211" t="s">
        <v>139</v>
      </c>
      <c r="D30" s="212"/>
      <c r="E30" s="212">
        <f>SUM(E15:E16)</f>
        <v>38</v>
      </c>
      <c r="F30" s="212">
        <f>F15</f>
        <v>0</v>
      </c>
      <c r="G30" s="213"/>
      <c r="H30" s="212"/>
      <c r="I30" s="212"/>
      <c r="J30" s="213"/>
      <c r="K30" s="212"/>
      <c r="L30" s="212"/>
      <c r="M30" s="212"/>
      <c r="N30" s="212"/>
      <c r="O30" s="214"/>
      <c r="P30" s="212"/>
      <c r="Q30" s="212"/>
      <c r="R30" s="212"/>
      <c r="S30" s="212"/>
      <c r="T30" s="212"/>
      <c r="U30" s="215"/>
      <c r="V30" s="212"/>
      <c r="W30" s="212"/>
      <c r="X30" s="212"/>
      <c r="Y30" s="212"/>
      <c r="Z30" s="212"/>
      <c r="AA30" s="212"/>
      <c r="AB30" s="214"/>
      <c r="AC30" s="214"/>
      <c r="AD30" s="214"/>
      <c r="AE30" s="214"/>
      <c r="AF30" s="214"/>
      <c r="AG30" s="214"/>
      <c r="AH30" s="214"/>
      <c r="AI30" s="214"/>
      <c r="AJ30" s="214"/>
      <c r="AK30" s="214"/>
      <c r="AL30" s="214"/>
      <c r="AM30" s="214"/>
      <c r="AN30" s="216">
        <f>SUM(AN15:AN29)</f>
        <v>102920000</v>
      </c>
    </row>
    <row r="31" ht="5.25" customHeight="1"/>
    <row r="32" spans="18:28" ht="17.25" customHeight="1">
      <c r="R32" s="11"/>
      <c r="T32" s="11"/>
      <c r="Z32" s="2">
        <f>'2) SPJ-1 SP2D BAP skrg'!Z39</f>
        <v>0</v>
      </c>
      <c r="AB32" s="2" t="s">
        <v>307</v>
      </c>
    </row>
    <row r="33" ht="6" customHeight="1"/>
    <row r="34" spans="3:17" ht="16.5">
      <c r="C34" s="2" t="s">
        <v>162</v>
      </c>
      <c r="Q34" s="2" t="s">
        <v>162</v>
      </c>
    </row>
    <row r="35" spans="3:26" ht="16.5">
      <c r="C35" s="2" t="s">
        <v>163</v>
      </c>
      <c r="Q35" s="2" t="str">
        <f>'2) SPJ-1 SP2D BAP skrg'!Q48</f>
        <v>Kepala DPPKAD </v>
      </c>
      <c r="Z35" s="2" t="s">
        <v>164</v>
      </c>
    </row>
    <row r="37" ht="3.75" customHeight="1"/>
    <row r="38" ht="3.75" customHeight="1"/>
    <row r="39" ht="3.75" customHeight="1"/>
    <row r="41" spans="3:40" ht="16.5">
      <c r="C41" s="260">
        <f>'2) SPJ-1 SP2D BAP skrg'!C49:F49</f>
        <v>0</v>
      </c>
      <c r="D41" s="260"/>
      <c r="E41" s="260"/>
      <c r="F41" s="260"/>
      <c r="Z41" s="260">
        <f>'Input data pokok'!E28</f>
        <v>0</v>
      </c>
      <c r="AA41" s="260"/>
      <c r="AB41" s="260"/>
      <c r="AC41" s="260"/>
      <c r="AD41" s="260"/>
      <c r="AE41" s="260"/>
      <c r="AF41" s="260"/>
      <c r="AG41" s="260"/>
      <c r="AH41" s="260"/>
      <c r="AI41" s="260"/>
      <c r="AJ41" s="260"/>
      <c r="AK41" s="260"/>
      <c r="AL41" s="260"/>
      <c r="AM41" s="260"/>
      <c r="AN41" s="260"/>
    </row>
    <row r="42" spans="3:40" ht="16.5">
      <c r="C42" s="261" t="str">
        <f>'2) SPJ-1 SP2D BAP skrg'!C50:F50</f>
        <v>NIP.</v>
      </c>
      <c r="D42" s="261"/>
      <c r="E42" s="261"/>
      <c r="F42" s="261"/>
      <c r="Q42" s="260">
        <f>'2) SPJ-1 SP2D BAP skrg'!Q56:T56</f>
        <v>0</v>
      </c>
      <c r="R42" s="260"/>
      <c r="S42" s="260"/>
      <c r="T42" s="260"/>
      <c r="Z42" s="261">
        <f>'Input data pokok'!G28</f>
        <v>0</v>
      </c>
      <c r="AA42" s="261"/>
      <c r="AB42" s="261"/>
      <c r="AC42" s="261"/>
      <c r="AD42" s="261"/>
      <c r="AE42" s="261"/>
      <c r="AF42" s="261"/>
      <c r="AG42" s="261"/>
      <c r="AH42" s="261"/>
      <c r="AI42" s="261"/>
      <c r="AJ42" s="261"/>
      <c r="AK42" s="261"/>
      <c r="AL42" s="261"/>
      <c r="AM42" s="261"/>
      <c r="AN42" s="261"/>
    </row>
    <row r="43" spans="17:20" ht="16.5">
      <c r="Q43" s="261" t="str">
        <f>'2) SPJ-1 SP2D BAP skrg'!Q57:T57</f>
        <v>NIP.</v>
      </c>
      <c r="R43" s="261"/>
      <c r="S43" s="261"/>
      <c r="T43" s="261"/>
    </row>
  </sheetData>
  <sheetProtection/>
  <mergeCells count="39">
    <mergeCell ref="AC10:AM10"/>
    <mergeCell ref="AN10:AN13"/>
    <mergeCell ref="Z12:Z13"/>
    <mergeCell ref="AA12:AA13"/>
    <mergeCell ref="B2:AN2"/>
    <mergeCell ref="B3:AN3"/>
    <mergeCell ref="B4:AN4"/>
    <mergeCell ref="B10:B13"/>
    <mergeCell ref="C10:O13"/>
    <mergeCell ref="P10:P13"/>
    <mergeCell ref="Q10:Q13"/>
    <mergeCell ref="R10:AB10"/>
    <mergeCell ref="AG11:AG13"/>
    <mergeCell ref="AH11:AM11"/>
    <mergeCell ref="R11:R13"/>
    <mergeCell ref="S11:S13"/>
    <mergeCell ref="T11:T13"/>
    <mergeCell ref="U11:U13"/>
    <mergeCell ref="V11:V13"/>
    <mergeCell ref="W11:AB11"/>
    <mergeCell ref="W12:W13"/>
    <mergeCell ref="X12:Y12"/>
    <mergeCell ref="AB12:AB13"/>
    <mergeCell ref="AH12:AH13"/>
    <mergeCell ref="AI12:AJ12"/>
    <mergeCell ref="AK12:AK13"/>
    <mergeCell ref="AL12:AL13"/>
    <mergeCell ref="AM12:AM13"/>
    <mergeCell ref="AC11:AC13"/>
    <mergeCell ref="AD11:AD13"/>
    <mergeCell ref="AE11:AE13"/>
    <mergeCell ref="AF11:AF13"/>
    <mergeCell ref="Q43:T43"/>
    <mergeCell ref="C14:O14"/>
    <mergeCell ref="C41:F41"/>
    <mergeCell ref="Z41:AN41"/>
    <mergeCell ref="C42:F42"/>
    <mergeCell ref="Q42:T42"/>
    <mergeCell ref="Z42:AN42"/>
  </mergeCells>
  <printOptions/>
  <pageMargins left="0.33" right="0.38" top="0.56" bottom="0.53" header="0.37" footer="0.31496062992125984"/>
  <pageSetup orientation="landscape" paperSize="9" r:id="rId3"/>
  <legacyDrawing r:id="rId2"/>
</worksheet>
</file>

<file path=xl/worksheets/sheet12.xml><?xml version="1.0" encoding="utf-8"?>
<worksheet xmlns="http://schemas.openxmlformats.org/spreadsheetml/2006/main" xmlns:r="http://schemas.openxmlformats.org/officeDocument/2006/relationships">
  <sheetPr>
    <tabColor rgb="FFFFFF00"/>
  </sheetPr>
  <dimension ref="B3:P79"/>
  <sheetViews>
    <sheetView zoomScalePageLayoutView="0" workbookViewId="0" topLeftCell="A13">
      <selection activeCell="K20" sqref="K20:O21"/>
    </sheetView>
  </sheetViews>
  <sheetFormatPr defaultColWidth="9.140625" defaultRowHeight="15"/>
  <cols>
    <col min="1" max="1" width="9.140625" style="4" customWidth="1"/>
    <col min="2" max="2" width="3.28125" style="4" customWidth="1"/>
    <col min="3" max="3" width="4.28125" style="4" customWidth="1"/>
    <col min="4" max="4" width="3.7109375" style="4" customWidth="1"/>
    <col min="5" max="5" width="12.28125" style="4" customWidth="1"/>
    <col min="6" max="6" width="2.7109375" style="4" customWidth="1"/>
    <col min="7" max="7" width="8.8515625" style="4" customWidth="1"/>
    <col min="8" max="8" width="5.7109375" style="4" customWidth="1"/>
    <col min="9" max="9" width="2.28125" style="4" customWidth="1"/>
    <col min="10" max="10" width="1.7109375" style="4" customWidth="1"/>
    <col min="11" max="11" width="4.57421875" style="4" customWidth="1"/>
    <col min="12" max="12" width="16.7109375" style="4" customWidth="1"/>
    <col min="13" max="13" width="6.57421875" style="4" customWidth="1"/>
    <col min="14" max="14" width="6.28125" style="4" customWidth="1"/>
    <col min="15" max="15" width="16.7109375" style="4" customWidth="1"/>
    <col min="16" max="16" width="3.00390625" style="4" hidden="1" customWidth="1"/>
    <col min="17" max="16384" width="9.140625" style="4" customWidth="1"/>
  </cols>
  <sheetData>
    <row r="1" ht="15"/>
    <row r="2" ht="15"/>
    <row r="3" spans="2:16" ht="31.5" customHeight="1">
      <c r="B3" s="351" t="s">
        <v>54</v>
      </c>
      <c r="C3" s="351"/>
      <c r="D3" s="351"/>
      <c r="E3" s="351"/>
      <c r="F3" s="351"/>
      <c r="G3" s="351"/>
      <c r="H3" s="351"/>
      <c r="I3" s="351"/>
      <c r="J3" s="351"/>
      <c r="K3" s="351"/>
      <c r="L3" s="351"/>
      <c r="M3" s="351"/>
      <c r="N3" s="351"/>
      <c r="O3" s="351"/>
      <c r="P3" s="351"/>
    </row>
    <row r="4" spans="2:16" ht="21" customHeight="1">
      <c r="B4" s="352" t="s">
        <v>231</v>
      </c>
      <c r="C4" s="352"/>
      <c r="D4" s="352"/>
      <c r="E4" s="352"/>
      <c r="F4" s="352"/>
      <c r="G4" s="352"/>
      <c r="H4" s="352"/>
      <c r="I4" s="352"/>
      <c r="J4" s="352"/>
      <c r="K4" s="352"/>
      <c r="L4" s="352"/>
      <c r="M4" s="352"/>
      <c r="N4" s="352"/>
      <c r="O4" s="352"/>
      <c r="P4" s="352"/>
    </row>
    <row r="5" spans="2:16" ht="21" customHeight="1">
      <c r="B5" s="29"/>
      <c r="C5" s="29"/>
      <c r="D5" s="29"/>
      <c r="E5" s="29"/>
      <c r="F5" s="29"/>
      <c r="G5" s="29"/>
      <c r="H5" s="29"/>
      <c r="I5" s="29"/>
      <c r="J5" s="29"/>
      <c r="K5" s="29"/>
      <c r="L5" s="29"/>
      <c r="M5" s="29"/>
      <c r="N5" s="29"/>
      <c r="O5" s="29"/>
      <c r="P5" s="29"/>
    </row>
    <row r="6" spans="2:16" ht="31.5" customHeight="1">
      <c r="B6" s="30" t="s">
        <v>55</v>
      </c>
      <c r="C6" s="354" t="s">
        <v>260</v>
      </c>
      <c r="D6" s="354"/>
      <c r="E6" s="354"/>
      <c r="F6" s="354"/>
      <c r="G6" s="354"/>
      <c r="H6" s="354"/>
      <c r="I6" s="354"/>
      <c r="J6" s="354"/>
      <c r="K6" s="354"/>
      <c r="L6" s="354"/>
      <c r="M6" s="354"/>
      <c r="N6" s="354"/>
      <c r="O6" s="354"/>
      <c r="P6" s="5"/>
    </row>
    <row r="7" spans="2:16" ht="16.5" customHeight="1">
      <c r="B7" s="382"/>
      <c r="C7" s="349" t="s">
        <v>1</v>
      </c>
      <c r="D7" s="349"/>
      <c r="E7" s="349"/>
      <c r="F7" s="5" t="s">
        <v>2</v>
      </c>
      <c r="G7" s="350" t="str">
        <f>'Input data pokok'!E18</f>
        <v>Krisnandar</v>
      </c>
      <c r="H7" s="350"/>
      <c r="I7" s="350"/>
      <c r="J7" s="350"/>
      <c r="K7" s="350"/>
      <c r="L7" s="350"/>
      <c r="M7" s="350"/>
      <c r="N7" s="350"/>
      <c r="O7" s="350"/>
      <c r="P7" s="350"/>
    </row>
    <row r="8" spans="2:16" ht="16.5" customHeight="1">
      <c r="B8" s="382"/>
      <c r="C8" s="349" t="s">
        <v>3</v>
      </c>
      <c r="D8" s="349"/>
      <c r="E8" s="349"/>
      <c r="F8" s="5" t="s">
        <v>2</v>
      </c>
      <c r="G8" s="343" t="s">
        <v>122</v>
      </c>
      <c r="H8" s="343"/>
      <c r="I8" s="343"/>
      <c r="J8" s="343"/>
      <c r="K8" s="343"/>
      <c r="L8" s="343"/>
      <c r="M8" s="343"/>
      <c r="N8" s="343"/>
      <c r="O8" s="343"/>
      <c r="P8" s="343"/>
    </row>
    <row r="9" spans="2:16" ht="16.5" customHeight="1">
      <c r="B9" s="382"/>
      <c r="C9" s="349" t="s">
        <v>4</v>
      </c>
      <c r="D9" s="349"/>
      <c r="E9" s="349"/>
      <c r="F9" s="5" t="s">
        <v>2</v>
      </c>
      <c r="G9" s="343" t="s">
        <v>5</v>
      </c>
      <c r="H9" s="343"/>
      <c r="I9" s="343"/>
      <c r="J9" s="343"/>
      <c r="K9" s="343"/>
      <c r="L9" s="343"/>
      <c r="M9" s="343"/>
      <c r="N9" s="343"/>
      <c r="O9" s="343"/>
      <c r="P9" s="343"/>
    </row>
    <row r="10" spans="2:16" ht="16.5" customHeight="1">
      <c r="B10" s="5"/>
      <c r="C10" s="349" t="s">
        <v>6</v>
      </c>
      <c r="D10" s="349"/>
      <c r="E10" s="349"/>
      <c r="F10" s="349"/>
      <c r="G10" s="349"/>
      <c r="H10" s="349"/>
      <c r="I10" s="349"/>
      <c r="J10" s="349"/>
      <c r="K10" s="349"/>
      <c r="L10" s="349"/>
      <c r="M10" s="349"/>
      <c r="N10" s="5"/>
      <c r="O10" s="5"/>
      <c r="P10" s="5"/>
    </row>
    <row r="11" spans="2:16" ht="16.5" customHeight="1">
      <c r="B11" s="382"/>
      <c r="C11" s="349" t="s">
        <v>1</v>
      </c>
      <c r="D11" s="349"/>
      <c r="E11" s="349"/>
      <c r="F11" s="5" t="s">
        <v>2</v>
      </c>
      <c r="G11" s="350">
        <f>'Input data pokok'!E19</f>
        <v>0</v>
      </c>
      <c r="H11" s="350"/>
      <c r="I11" s="350"/>
      <c r="J11" s="350"/>
      <c r="K11" s="350"/>
      <c r="L11" s="350"/>
      <c r="M11" s="350"/>
      <c r="N11" s="350"/>
      <c r="O11" s="350"/>
      <c r="P11" s="350"/>
    </row>
    <row r="12" spans="2:16" ht="16.5" customHeight="1">
      <c r="B12" s="382"/>
      <c r="C12" s="349" t="s">
        <v>3</v>
      </c>
      <c r="D12" s="349"/>
      <c r="E12" s="349"/>
      <c r="F12" s="5" t="s">
        <v>2</v>
      </c>
      <c r="G12" s="343"/>
      <c r="H12" s="343"/>
      <c r="I12" s="343"/>
      <c r="J12" s="343"/>
      <c r="K12" s="343"/>
      <c r="L12" s="343"/>
      <c r="M12" s="343"/>
      <c r="N12" s="343"/>
      <c r="O12" s="343"/>
      <c r="P12" s="343"/>
    </row>
    <row r="13" spans="2:16" ht="16.5" customHeight="1">
      <c r="B13" s="5"/>
      <c r="C13" s="349" t="s">
        <v>4</v>
      </c>
      <c r="D13" s="349"/>
      <c r="E13" s="349"/>
      <c r="F13" s="5" t="s">
        <v>2</v>
      </c>
      <c r="G13" s="350">
        <f>'Input data pokok'!E21</f>
        <v>0</v>
      </c>
      <c r="H13" s="350"/>
      <c r="I13" s="350"/>
      <c r="J13" s="350"/>
      <c r="K13" s="350"/>
      <c r="L13" s="350"/>
      <c r="M13" s="350"/>
      <c r="N13" s="350"/>
      <c r="O13" s="350"/>
      <c r="P13" s="350"/>
    </row>
    <row r="14" spans="2:16" ht="16.5" customHeight="1">
      <c r="B14" s="5"/>
      <c r="C14" s="349" t="s">
        <v>7</v>
      </c>
      <c r="D14" s="349"/>
      <c r="E14" s="349"/>
      <c r="F14" s="349"/>
      <c r="G14" s="349"/>
      <c r="H14" s="349"/>
      <c r="I14" s="349"/>
      <c r="J14" s="349"/>
      <c r="K14" s="349"/>
      <c r="L14" s="349"/>
      <c r="M14" s="349"/>
      <c r="N14" s="349"/>
      <c r="O14" s="349"/>
      <c r="P14" s="349"/>
    </row>
    <row r="15" spans="2:16" ht="16.5" customHeight="1">
      <c r="B15" s="31" t="s">
        <v>56</v>
      </c>
      <c r="C15" s="343" t="s">
        <v>49</v>
      </c>
      <c r="D15" s="343"/>
      <c r="E15" s="343"/>
      <c r="F15" s="343"/>
      <c r="G15" s="343"/>
      <c r="H15" s="343"/>
      <c r="I15" s="343"/>
      <c r="J15" s="343"/>
      <c r="K15" s="343"/>
      <c r="L15" s="343"/>
      <c r="M15" s="343"/>
      <c r="N15" s="343"/>
      <c r="O15" s="343"/>
      <c r="P15" s="343"/>
    </row>
    <row r="16" spans="2:16" ht="17.25" customHeight="1">
      <c r="B16" s="32"/>
      <c r="C16" s="33" t="s">
        <v>126</v>
      </c>
      <c r="D16" s="32" t="s">
        <v>8</v>
      </c>
      <c r="E16" s="343" t="s">
        <v>326</v>
      </c>
      <c r="F16" s="343"/>
      <c r="G16" s="343"/>
      <c r="H16" s="343"/>
      <c r="I16" s="343"/>
      <c r="J16" s="32" t="s">
        <v>2</v>
      </c>
      <c r="K16" s="239" t="str">
        <f>'Input data pokok'!E6</f>
        <v>PHD-.../IPDMIP/PK/2018, Tanggal 14 FEBRUARI 2018</v>
      </c>
      <c r="L16" s="239"/>
      <c r="M16" s="239"/>
      <c r="N16" s="239"/>
      <c r="O16" s="239"/>
      <c r="P16" s="240"/>
    </row>
    <row r="17" spans="2:16" ht="16.5" customHeight="1">
      <c r="B17" s="32"/>
      <c r="C17" s="31"/>
      <c r="D17" s="32" t="s">
        <v>9</v>
      </c>
      <c r="E17" s="343" t="s">
        <v>316</v>
      </c>
      <c r="F17" s="343"/>
      <c r="G17" s="343"/>
      <c r="H17" s="343"/>
      <c r="I17" s="343"/>
      <c r="J17" s="32" t="s">
        <v>2</v>
      </c>
      <c r="K17" s="240" t="s">
        <v>61</v>
      </c>
      <c r="L17" s="241"/>
      <c r="M17" s="242"/>
      <c r="N17" s="242"/>
      <c r="O17" s="242"/>
      <c r="P17" s="242"/>
    </row>
    <row r="18" spans="2:16" ht="16.5" customHeight="1">
      <c r="B18" s="32"/>
      <c r="C18" s="33" t="s">
        <v>127</v>
      </c>
      <c r="D18" s="32" t="s">
        <v>8</v>
      </c>
      <c r="E18" s="343" t="s">
        <v>10</v>
      </c>
      <c r="F18" s="343"/>
      <c r="G18" s="343"/>
      <c r="H18" s="343"/>
      <c r="I18" s="343"/>
      <c r="J18" s="32" t="s">
        <v>2</v>
      </c>
      <c r="K18" s="383" t="str">
        <f>'Input data pokok'!E7</f>
        <v>SP DIPA- 999.02.1.985251/2018,Tanggal 25 Mei 2018</v>
      </c>
      <c r="L18" s="383"/>
      <c r="M18" s="383"/>
      <c r="N18" s="383"/>
      <c r="O18" s="383"/>
      <c r="P18" s="383"/>
    </row>
    <row r="19" spans="2:16" ht="16.5" customHeight="1">
      <c r="B19" s="32"/>
      <c r="C19" s="31"/>
      <c r="D19" s="32" t="s">
        <v>9</v>
      </c>
      <c r="E19" s="343" t="s">
        <v>11</v>
      </c>
      <c r="F19" s="343"/>
      <c r="G19" s="343"/>
      <c r="H19" s="343"/>
      <c r="I19" s="343"/>
      <c r="J19" s="32" t="s">
        <v>2</v>
      </c>
      <c r="K19" s="240" t="s">
        <v>61</v>
      </c>
      <c r="L19" s="242"/>
      <c r="M19" s="240"/>
      <c r="N19" s="240"/>
      <c r="O19" s="240"/>
      <c r="P19" s="240"/>
    </row>
    <row r="20" spans="2:16" ht="22.5" customHeight="1">
      <c r="B20" s="32"/>
      <c r="C20" s="31"/>
      <c r="D20" s="32" t="s">
        <v>12</v>
      </c>
      <c r="E20" s="343" t="s">
        <v>13</v>
      </c>
      <c r="F20" s="343"/>
      <c r="G20" s="343"/>
      <c r="H20" s="343"/>
      <c r="I20" s="343"/>
      <c r="J20" s="32" t="s">
        <v>2</v>
      </c>
      <c r="K20" s="398" t="s">
        <v>328</v>
      </c>
      <c r="L20" s="385"/>
      <c r="M20" s="385"/>
      <c r="N20" s="385"/>
      <c r="O20" s="385"/>
      <c r="P20" s="240"/>
    </row>
    <row r="21" spans="2:16" ht="24" customHeight="1">
      <c r="B21" s="32"/>
      <c r="C21" s="31"/>
      <c r="D21" s="32"/>
      <c r="E21" s="35"/>
      <c r="F21" s="35"/>
      <c r="G21" s="35"/>
      <c r="H21" s="32"/>
      <c r="I21" s="32"/>
      <c r="J21" s="32"/>
      <c r="K21" s="385"/>
      <c r="L21" s="385"/>
      <c r="M21" s="385"/>
      <c r="N21" s="385"/>
      <c r="O21" s="385"/>
      <c r="P21" s="240"/>
    </row>
    <row r="22" spans="2:16" ht="16.5" customHeight="1">
      <c r="B22" s="32"/>
      <c r="C22" s="33" t="s">
        <v>128</v>
      </c>
      <c r="D22" s="32" t="s">
        <v>8</v>
      </c>
      <c r="E22" s="343" t="s">
        <v>317</v>
      </c>
      <c r="F22" s="343"/>
      <c r="G22" s="343"/>
      <c r="H22" s="343"/>
      <c r="I22" s="343"/>
      <c r="J22" s="32" t="s">
        <v>2</v>
      </c>
      <c r="K22" s="383"/>
      <c r="L22" s="383"/>
      <c r="M22" s="383"/>
      <c r="N22" s="383"/>
      <c r="O22" s="383"/>
      <c r="P22" s="383"/>
    </row>
    <row r="23" spans="2:16" ht="16.5" customHeight="1">
      <c r="B23" s="32"/>
      <c r="C23" s="31"/>
      <c r="D23" s="32" t="s">
        <v>9</v>
      </c>
      <c r="E23" s="343" t="s">
        <v>14</v>
      </c>
      <c r="F23" s="343"/>
      <c r="G23" s="343"/>
      <c r="H23" s="343"/>
      <c r="I23" s="343"/>
      <c r="J23" s="32" t="s">
        <v>2</v>
      </c>
      <c r="K23" s="383"/>
      <c r="L23" s="383"/>
      <c r="M23" s="383"/>
      <c r="N23" s="383"/>
      <c r="O23" s="383"/>
      <c r="P23" s="383"/>
    </row>
    <row r="24" spans="2:16" ht="16.5" customHeight="1">
      <c r="B24" s="32"/>
      <c r="C24" s="31"/>
      <c r="D24" s="32" t="s">
        <v>12</v>
      </c>
      <c r="E24" s="343" t="s">
        <v>15</v>
      </c>
      <c r="F24" s="343"/>
      <c r="G24" s="343"/>
      <c r="H24" s="343"/>
      <c r="I24" s="343"/>
      <c r="J24" s="32" t="s">
        <v>2</v>
      </c>
      <c r="K24" s="384">
        <v>1</v>
      </c>
      <c r="L24" s="384"/>
      <c r="M24" s="240"/>
      <c r="N24" s="240"/>
      <c r="O24" s="240"/>
      <c r="P24" s="240"/>
    </row>
    <row r="25" spans="2:16" ht="31.5" customHeight="1">
      <c r="B25" s="32"/>
      <c r="C25" s="33" t="s">
        <v>129</v>
      </c>
      <c r="D25" s="32" t="s">
        <v>8</v>
      </c>
      <c r="E25" s="343" t="s">
        <v>16</v>
      </c>
      <c r="F25" s="343"/>
      <c r="G25" s="343"/>
      <c r="H25" s="343"/>
      <c r="I25" s="343"/>
      <c r="J25" s="32" t="s">
        <v>2</v>
      </c>
      <c r="K25" s="240" t="s">
        <v>61</v>
      </c>
      <c r="L25" s="242"/>
      <c r="M25" s="240"/>
      <c r="N25" s="240"/>
      <c r="O25" s="240"/>
      <c r="P25" s="240"/>
    </row>
    <row r="26" spans="2:16" ht="16.5" customHeight="1">
      <c r="B26" s="32"/>
      <c r="C26" s="32"/>
      <c r="D26" s="32" t="s">
        <v>9</v>
      </c>
      <c r="E26" s="343" t="s">
        <v>17</v>
      </c>
      <c r="F26" s="343"/>
      <c r="G26" s="343"/>
      <c r="H26" s="343"/>
      <c r="I26" s="343"/>
      <c r="J26" s="32" t="s">
        <v>2</v>
      </c>
      <c r="K26" s="240" t="s">
        <v>61</v>
      </c>
      <c r="L26" s="242">
        <v>0</v>
      </c>
      <c r="M26" s="240"/>
      <c r="N26" s="240"/>
      <c r="O26" s="240"/>
      <c r="P26" s="240"/>
    </row>
    <row r="27" spans="2:16" ht="16.5" customHeight="1">
      <c r="B27" s="32"/>
      <c r="C27" s="32"/>
      <c r="D27" s="32" t="s">
        <v>12</v>
      </c>
      <c r="E27" s="343" t="s">
        <v>18</v>
      </c>
      <c r="F27" s="343"/>
      <c r="G27" s="343"/>
      <c r="H27" s="343"/>
      <c r="I27" s="343"/>
      <c r="J27" s="32" t="s">
        <v>2</v>
      </c>
      <c r="K27" s="240" t="s">
        <v>61</v>
      </c>
      <c r="L27" s="242">
        <f>L25</f>
        <v>0</v>
      </c>
      <c r="M27" s="240"/>
      <c r="N27" s="240"/>
      <c r="O27" s="240"/>
      <c r="P27" s="240"/>
    </row>
    <row r="28" spans="2:16" ht="16.5" customHeight="1">
      <c r="B28" s="32"/>
      <c r="C28" s="32"/>
      <c r="D28" s="370" t="s">
        <v>19</v>
      </c>
      <c r="E28" s="370"/>
      <c r="F28" s="36"/>
      <c r="G28" s="32"/>
      <c r="H28" s="32"/>
      <c r="I28" s="32"/>
      <c r="J28" s="32" t="s">
        <v>2</v>
      </c>
      <c r="K28" s="359" t="e">
        <f>[1]!Terbilang(L27)</f>
        <v>#VALUE!</v>
      </c>
      <c r="L28" s="359"/>
      <c r="M28" s="359"/>
      <c r="N28" s="359"/>
      <c r="O28" s="359"/>
      <c r="P28" s="243"/>
    </row>
    <row r="29" spans="2:16" ht="16.5" customHeight="1">
      <c r="B29" s="32"/>
      <c r="C29" s="32"/>
      <c r="D29" s="32"/>
      <c r="E29" s="32"/>
      <c r="F29" s="32"/>
      <c r="G29" s="32"/>
      <c r="H29" s="32"/>
      <c r="I29" s="32"/>
      <c r="J29" s="32"/>
      <c r="K29" s="359"/>
      <c r="L29" s="359"/>
      <c r="M29" s="359"/>
      <c r="N29" s="359"/>
      <c r="O29" s="359"/>
      <c r="P29" s="243"/>
    </row>
    <row r="30" spans="2:16" ht="16.5" customHeight="1">
      <c r="B30" s="31" t="s">
        <v>57</v>
      </c>
      <c r="C30" s="343" t="s">
        <v>50</v>
      </c>
      <c r="D30" s="343"/>
      <c r="E30" s="343"/>
      <c r="F30" s="343"/>
      <c r="G30" s="343"/>
      <c r="H30" s="343"/>
      <c r="I30" s="343"/>
      <c r="J30" s="343"/>
      <c r="K30" s="343"/>
      <c r="L30" s="343"/>
      <c r="M30" s="343"/>
      <c r="N30" s="343"/>
      <c r="O30" s="343"/>
      <c r="P30" s="343"/>
    </row>
    <row r="31" spans="2:16" ht="16.5" customHeight="1">
      <c r="B31" s="32"/>
      <c r="C31" s="31">
        <v>1</v>
      </c>
      <c r="D31" s="343" t="s">
        <v>20</v>
      </c>
      <c r="E31" s="343"/>
      <c r="F31" s="343"/>
      <c r="G31" s="343"/>
      <c r="H31" s="343"/>
      <c r="I31" s="343"/>
      <c r="J31" s="343"/>
      <c r="K31" s="343"/>
      <c r="L31" s="343"/>
      <c r="M31" s="343"/>
      <c r="N31" s="343"/>
      <c r="O31" s="343"/>
      <c r="P31" s="343"/>
    </row>
    <row r="32" spans="2:16" ht="16.5" customHeight="1">
      <c r="B32" s="32"/>
      <c r="C32" s="32"/>
      <c r="D32" s="35" t="s">
        <v>8</v>
      </c>
      <c r="E32" s="360" t="s">
        <v>21</v>
      </c>
      <c r="F32" s="360"/>
      <c r="G32" s="360"/>
      <c r="H32" s="360"/>
      <c r="I32" s="360"/>
      <c r="J32" s="35" t="s">
        <v>2</v>
      </c>
      <c r="K32" s="32" t="s">
        <v>61</v>
      </c>
      <c r="L32" s="34">
        <f>L33+L34</f>
        <v>0</v>
      </c>
      <c r="M32" s="32"/>
      <c r="N32" s="32"/>
      <c r="O32" s="32"/>
      <c r="P32" s="32"/>
    </row>
    <row r="33" spans="2:16" ht="16.5" customHeight="1">
      <c r="B33" s="32"/>
      <c r="C33" s="32"/>
      <c r="D33" s="35" t="s">
        <v>9</v>
      </c>
      <c r="E33" s="360" t="s">
        <v>22</v>
      </c>
      <c r="F33" s="360"/>
      <c r="G33" s="360"/>
      <c r="H33" s="360"/>
      <c r="I33" s="360"/>
      <c r="J33" s="35" t="s">
        <v>2</v>
      </c>
      <c r="K33" s="32" t="s">
        <v>61</v>
      </c>
      <c r="L33" s="34"/>
      <c r="M33" s="32"/>
      <c r="N33" s="32"/>
      <c r="O33" s="32"/>
      <c r="P33" s="32"/>
    </row>
    <row r="34" spans="2:16" ht="16.5" customHeight="1">
      <c r="B34" s="32"/>
      <c r="C34" s="32"/>
      <c r="D34" s="35" t="s">
        <v>12</v>
      </c>
      <c r="E34" s="360" t="s">
        <v>23</v>
      </c>
      <c r="F34" s="360"/>
      <c r="G34" s="360"/>
      <c r="H34" s="360"/>
      <c r="I34" s="360"/>
      <c r="J34" s="35" t="s">
        <v>2</v>
      </c>
      <c r="K34" s="32" t="s">
        <v>61</v>
      </c>
      <c r="L34" s="34">
        <f>L27</f>
        <v>0</v>
      </c>
      <c r="M34" s="32"/>
      <c r="N34" s="32"/>
      <c r="O34" s="32"/>
      <c r="P34" s="32"/>
    </row>
    <row r="35" spans="2:16" ht="16.5" customHeight="1">
      <c r="B35" s="32"/>
      <c r="C35" s="32"/>
      <c r="D35" s="35" t="s">
        <v>24</v>
      </c>
      <c r="E35" s="360" t="s">
        <v>25</v>
      </c>
      <c r="F35" s="360"/>
      <c r="G35" s="360"/>
      <c r="H35" s="360"/>
      <c r="I35" s="360"/>
      <c r="J35" s="35"/>
      <c r="K35" s="35"/>
      <c r="L35" s="34"/>
      <c r="M35" s="32"/>
      <c r="N35" s="32"/>
      <c r="O35" s="32"/>
      <c r="P35" s="32"/>
    </row>
    <row r="36" spans="2:16" ht="16.5" customHeight="1">
      <c r="B36" s="32"/>
      <c r="C36" s="32"/>
      <c r="D36" s="37" t="s">
        <v>63</v>
      </c>
      <c r="E36" s="343" t="s">
        <v>64</v>
      </c>
      <c r="F36" s="343"/>
      <c r="G36" s="343"/>
      <c r="H36" s="343"/>
      <c r="I36" s="343"/>
      <c r="J36" s="35" t="s">
        <v>2</v>
      </c>
      <c r="K36" s="32" t="s">
        <v>61</v>
      </c>
      <c r="L36" s="34">
        <v>0</v>
      </c>
      <c r="M36" s="32"/>
      <c r="N36" s="32"/>
      <c r="O36" s="32"/>
      <c r="P36" s="32"/>
    </row>
    <row r="37" spans="2:16" ht="16.5" customHeight="1">
      <c r="B37" s="32"/>
      <c r="C37" s="32"/>
      <c r="D37" s="37" t="s">
        <v>66</v>
      </c>
      <c r="E37" s="360" t="s">
        <v>65</v>
      </c>
      <c r="F37" s="360"/>
      <c r="G37" s="360"/>
      <c r="H37" s="360"/>
      <c r="I37" s="360"/>
      <c r="J37" s="35" t="s">
        <v>2</v>
      </c>
      <c r="K37" s="32" t="s">
        <v>61</v>
      </c>
      <c r="L37" s="34">
        <v>0</v>
      </c>
      <c r="M37" s="32"/>
      <c r="N37" s="32"/>
      <c r="O37" s="32"/>
      <c r="P37" s="32"/>
    </row>
    <row r="38" spans="2:16" ht="16.5" customHeight="1">
      <c r="B38" s="32"/>
      <c r="C38" s="32"/>
      <c r="D38" s="37" t="s">
        <v>68</v>
      </c>
      <c r="E38" s="360" t="s">
        <v>67</v>
      </c>
      <c r="F38" s="360"/>
      <c r="G38" s="360"/>
      <c r="H38" s="360"/>
      <c r="I38" s="360"/>
      <c r="J38" s="35" t="s">
        <v>2</v>
      </c>
      <c r="K38" s="32" t="s">
        <v>61</v>
      </c>
      <c r="L38" s="34">
        <v>0</v>
      </c>
      <c r="M38" s="32"/>
      <c r="N38" s="32"/>
      <c r="O38" s="32"/>
      <c r="P38" s="32"/>
    </row>
    <row r="39" spans="2:16" ht="16.5" customHeight="1">
      <c r="B39" s="32"/>
      <c r="C39" s="32"/>
      <c r="D39" s="35" t="s">
        <v>26</v>
      </c>
      <c r="E39" s="360" t="s">
        <v>318</v>
      </c>
      <c r="F39" s="360"/>
      <c r="G39" s="360"/>
      <c r="H39" s="360"/>
      <c r="I39" s="360"/>
      <c r="J39" s="35" t="s">
        <v>2</v>
      </c>
      <c r="K39" s="32" t="s">
        <v>61</v>
      </c>
      <c r="L39" s="34">
        <f>L34</f>
        <v>0</v>
      </c>
      <c r="M39" s="32"/>
      <c r="N39" s="32"/>
      <c r="O39" s="32"/>
      <c r="P39" s="32"/>
    </row>
    <row r="40" spans="2:16" ht="16.5" customHeight="1">
      <c r="B40" s="32"/>
      <c r="C40" s="32"/>
      <c r="D40" s="35" t="s">
        <v>27</v>
      </c>
      <c r="E40" s="360" t="s">
        <v>28</v>
      </c>
      <c r="F40" s="360"/>
      <c r="G40" s="360"/>
      <c r="H40" s="360"/>
      <c r="I40" s="360"/>
      <c r="J40" s="35" t="s">
        <v>2</v>
      </c>
      <c r="K40" s="32" t="s">
        <v>61</v>
      </c>
      <c r="L40" s="34">
        <v>0</v>
      </c>
      <c r="M40" s="32"/>
      <c r="N40" s="32"/>
      <c r="O40" s="32"/>
      <c r="P40" s="32"/>
    </row>
    <row r="41" spans="2:16" ht="16.5" customHeight="1">
      <c r="B41" s="32"/>
      <c r="C41" s="32"/>
      <c r="D41" s="35" t="s">
        <v>29</v>
      </c>
      <c r="E41" s="360" t="s">
        <v>30</v>
      </c>
      <c r="F41" s="360"/>
      <c r="G41" s="360"/>
      <c r="H41" s="360"/>
      <c r="I41" s="360"/>
      <c r="J41" s="35" t="s">
        <v>2</v>
      </c>
      <c r="K41" s="32" t="s">
        <v>61</v>
      </c>
      <c r="L41" s="34">
        <f>L34</f>
        <v>0</v>
      </c>
      <c r="M41" s="32"/>
      <c r="N41" s="32"/>
      <c r="O41" s="32"/>
      <c r="P41" s="32"/>
    </row>
    <row r="42" spans="2:16" ht="16.5" customHeight="1">
      <c r="B42" s="32"/>
      <c r="C42" s="31">
        <v>2</v>
      </c>
      <c r="D42" s="343" t="s">
        <v>31</v>
      </c>
      <c r="E42" s="343"/>
      <c r="F42" s="343"/>
      <c r="G42" s="343"/>
      <c r="H42" s="343"/>
      <c r="I42" s="343"/>
      <c r="J42" s="343"/>
      <c r="K42" s="343"/>
      <c r="L42" s="343"/>
      <c r="M42" s="343"/>
      <c r="N42" s="343"/>
      <c r="O42" s="343"/>
      <c r="P42" s="32"/>
    </row>
    <row r="43" spans="2:16" ht="16.5" customHeight="1">
      <c r="B43" s="32"/>
      <c r="C43" s="32"/>
      <c r="D43" s="35" t="s">
        <v>8</v>
      </c>
      <c r="E43" s="343" t="s">
        <v>319</v>
      </c>
      <c r="F43" s="343"/>
      <c r="G43" s="343"/>
      <c r="H43" s="343"/>
      <c r="I43" s="343"/>
      <c r="J43" s="35" t="s">
        <v>2</v>
      </c>
      <c r="K43" s="32" t="s">
        <v>61</v>
      </c>
      <c r="L43" s="38">
        <f>L39</f>
        <v>0</v>
      </c>
      <c r="M43" s="32"/>
      <c r="N43" s="32"/>
      <c r="O43" s="32"/>
      <c r="P43" s="32"/>
    </row>
    <row r="44" spans="2:16" ht="16.5" customHeight="1">
      <c r="B44" s="32"/>
      <c r="C44" s="32"/>
      <c r="D44" s="35" t="s">
        <v>9</v>
      </c>
      <c r="E44" s="343" t="s">
        <v>320</v>
      </c>
      <c r="F44" s="343"/>
      <c r="G44" s="343"/>
      <c r="H44" s="343"/>
      <c r="I44" s="343"/>
      <c r="J44" s="35" t="s">
        <v>2</v>
      </c>
      <c r="K44" s="31" t="s">
        <v>61</v>
      </c>
      <c r="L44" s="38">
        <v>0</v>
      </c>
      <c r="M44" s="32"/>
      <c r="N44" s="32"/>
      <c r="O44" s="32"/>
      <c r="P44" s="32"/>
    </row>
    <row r="45" spans="2:16" ht="16.5" customHeight="1">
      <c r="B45" s="32"/>
      <c r="C45" s="32"/>
      <c r="D45" s="35" t="s">
        <v>12</v>
      </c>
      <c r="E45" s="343" t="s">
        <v>32</v>
      </c>
      <c r="F45" s="343"/>
      <c r="G45" s="343"/>
      <c r="H45" s="343"/>
      <c r="I45" s="343"/>
      <c r="J45" s="35" t="s">
        <v>2</v>
      </c>
      <c r="K45" s="32" t="s">
        <v>61</v>
      </c>
      <c r="L45" s="34">
        <v>0</v>
      </c>
      <c r="M45" s="32"/>
      <c r="N45" s="32"/>
      <c r="O45" s="32"/>
      <c r="P45" s="32"/>
    </row>
    <row r="46" spans="2:16" ht="16.5" customHeight="1">
      <c r="B46" s="32"/>
      <c r="C46" s="32"/>
      <c r="D46" s="35" t="s">
        <v>24</v>
      </c>
      <c r="E46" s="343" t="s">
        <v>33</v>
      </c>
      <c r="F46" s="343"/>
      <c r="G46" s="343"/>
      <c r="H46" s="343"/>
      <c r="I46" s="343"/>
      <c r="J46" s="35" t="s">
        <v>2</v>
      </c>
      <c r="K46" s="32" t="s">
        <v>61</v>
      </c>
      <c r="L46" s="34">
        <v>0</v>
      </c>
      <c r="M46" s="32"/>
      <c r="N46" s="32"/>
      <c r="O46" s="32"/>
      <c r="P46" s="32"/>
    </row>
    <row r="47" spans="2:16" ht="16.5" customHeight="1">
      <c r="B47" s="32"/>
      <c r="C47" s="32"/>
      <c r="D47" s="32"/>
      <c r="E47" s="32"/>
      <c r="F47" s="32"/>
      <c r="G47" s="32"/>
      <c r="H47" s="32"/>
      <c r="I47" s="32"/>
      <c r="J47" s="32"/>
      <c r="K47" s="32"/>
      <c r="L47" s="32"/>
      <c r="M47" s="32"/>
      <c r="N47" s="32"/>
      <c r="O47" s="32"/>
      <c r="P47" s="32"/>
    </row>
    <row r="48" spans="2:16" ht="16.5" customHeight="1">
      <c r="B48" s="31" t="s">
        <v>58</v>
      </c>
      <c r="C48" s="374" t="s">
        <v>121</v>
      </c>
      <c r="D48" s="374"/>
      <c r="E48" s="374"/>
      <c r="F48" s="374"/>
      <c r="G48" s="374"/>
      <c r="H48" s="374"/>
      <c r="I48" s="374"/>
      <c r="J48" s="374"/>
      <c r="K48" s="374"/>
      <c r="L48" s="374"/>
      <c r="M48" s="374"/>
      <c r="N48" s="374"/>
      <c r="O48" s="374"/>
      <c r="P48" s="374"/>
    </row>
    <row r="49" spans="2:16" ht="21" customHeight="1">
      <c r="B49" s="380"/>
      <c r="C49" s="355" t="s">
        <v>34</v>
      </c>
      <c r="D49" s="361" t="s">
        <v>0</v>
      </c>
      <c r="E49" s="363"/>
      <c r="F49" s="371" t="s">
        <v>35</v>
      </c>
      <c r="G49" s="373"/>
      <c r="H49" s="373"/>
      <c r="I49" s="373"/>
      <c r="J49" s="373"/>
      <c r="K49" s="373"/>
      <c r="L49" s="372"/>
      <c r="M49" s="371" t="s">
        <v>36</v>
      </c>
      <c r="N49" s="372"/>
      <c r="O49" s="355" t="s">
        <v>37</v>
      </c>
      <c r="P49" s="32"/>
    </row>
    <row r="50" spans="2:16" ht="16.5" customHeight="1">
      <c r="B50" s="380"/>
      <c r="C50" s="356"/>
      <c r="D50" s="364"/>
      <c r="E50" s="366"/>
      <c r="F50" s="361" t="s">
        <v>124</v>
      </c>
      <c r="G50" s="362"/>
      <c r="H50" s="363"/>
      <c r="I50" s="361" t="s">
        <v>123</v>
      </c>
      <c r="J50" s="362"/>
      <c r="K50" s="363"/>
      <c r="L50" s="355" t="s">
        <v>125</v>
      </c>
      <c r="M50" s="355" t="s">
        <v>51</v>
      </c>
      <c r="N50" s="355" t="s">
        <v>62</v>
      </c>
      <c r="O50" s="356"/>
      <c r="P50" s="32"/>
    </row>
    <row r="51" spans="2:16" ht="16.5" customHeight="1">
      <c r="B51" s="380"/>
      <c r="C51" s="356"/>
      <c r="D51" s="364"/>
      <c r="E51" s="366"/>
      <c r="F51" s="364"/>
      <c r="G51" s="365"/>
      <c r="H51" s="366"/>
      <c r="I51" s="364"/>
      <c r="J51" s="365"/>
      <c r="K51" s="366"/>
      <c r="L51" s="356"/>
      <c r="M51" s="356"/>
      <c r="N51" s="356"/>
      <c r="O51" s="356"/>
      <c r="P51" s="32"/>
    </row>
    <row r="52" spans="2:16" ht="16.5" customHeight="1">
      <c r="B52" s="31"/>
      <c r="C52" s="356"/>
      <c r="D52" s="364"/>
      <c r="E52" s="366"/>
      <c r="F52" s="364"/>
      <c r="G52" s="365"/>
      <c r="H52" s="366"/>
      <c r="I52" s="364"/>
      <c r="J52" s="365"/>
      <c r="K52" s="366"/>
      <c r="L52" s="356"/>
      <c r="M52" s="356"/>
      <c r="N52" s="356"/>
      <c r="O52" s="356"/>
      <c r="P52" s="32"/>
    </row>
    <row r="53" spans="2:16" ht="24" customHeight="1">
      <c r="B53" s="31"/>
      <c r="C53" s="357"/>
      <c r="D53" s="367"/>
      <c r="E53" s="369"/>
      <c r="F53" s="367"/>
      <c r="G53" s="368"/>
      <c r="H53" s="369"/>
      <c r="I53" s="367"/>
      <c r="J53" s="368"/>
      <c r="K53" s="369"/>
      <c r="L53" s="357"/>
      <c r="M53" s="357"/>
      <c r="N53" s="357"/>
      <c r="O53" s="39" t="s">
        <v>38</v>
      </c>
      <c r="P53" s="32"/>
    </row>
    <row r="54" spans="2:16" ht="16.5" customHeight="1">
      <c r="B54" s="31"/>
      <c r="C54" s="40">
        <v>1</v>
      </c>
      <c r="D54" s="353">
        <v>2</v>
      </c>
      <c r="E54" s="353"/>
      <c r="F54" s="345"/>
      <c r="G54" s="345"/>
      <c r="H54" s="345"/>
      <c r="I54" s="381"/>
      <c r="J54" s="378"/>
      <c r="K54" s="379"/>
      <c r="L54" s="40">
        <v>3</v>
      </c>
      <c r="M54" s="40">
        <v>4</v>
      </c>
      <c r="N54" s="40">
        <v>5</v>
      </c>
      <c r="O54" s="40">
        <v>6</v>
      </c>
      <c r="P54" s="32"/>
    </row>
    <row r="55" spans="2:16" ht="16.5" customHeight="1">
      <c r="B55" s="31"/>
      <c r="C55" s="40">
        <v>1</v>
      </c>
      <c r="D55" s="345" t="s">
        <v>39</v>
      </c>
      <c r="E55" s="345"/>
      <c r="F55" s="346">
        <f>L17</f>
        <v>0</v>
      </c>
      <c r="G55" s="347"/>
      <c r="H55" s="348"/>
      <c r="I55" s="375">
        <v>0</v>
      </c>
      <c r="J55" s="376"/>
      <c r="K55" s="377"/>
      <c r="L55" s="41">
        <f>F55+I55</f>
        <v>0</v>
      </c>
      <c r="M55" s="41">
        <v>0</v>
      </c>
      <c r="N55" s="41">
        <v>0</v>
      </c>
      <c r="O55" s="41">
        <f>L55</f>
        <v>0</v>
      </c>
      <c r="P55" s="32"/>
    </row>
    <row r="56" spans="2:16" ht="45.75" customHeight="1">
      <c r="B56" s="31"/>
      <c r="C56" s="40">
        <v>2</v>
      </c>
      <c r="D56" s="345" t="s">
        <v>257</v>
      </c>
      <c r="E56" s="345"/>
      <c r="F56" s="346">
        <f>L33</f>
        <v>0</v>
      </c>
      <c r="G56" s="347"/>
      <c r="H56" s="348"/>
      <c r="I56" s="375">
        <v>0</v>
      </c>
      <c r="J56" s="376"/>
      <c r="K56" s="377"/>
      <c r="L56" s="41">
        <f>F56+I56</f>
        <v>0</v>
      </c>
      <c r="M56" s="41">
        <v>0</v>
      </c>
      <c r="N56" s="41">
        <v>0</v>
      </c>
      <c r="O56" s="41">
        <f>L56</f>
        <v>0</v>
      </c>
      <c r="P56" s="32"/>
    </row>
    <row r="57" spans="2:16" ht="32.25" customHeight="1">
      <c r="B57" s="31"/>
      <c r="C57" s="40">
        <v>3</v>
      </c>
      <c r="D57" s="345" t="s">
        <v>40</v>
      </c>
      <c r="E57" s="345"/>
      <c r="F57" s="346">
        <f>L34</f>
        <v>0</v>
      </c>
      <c r="G57" s="347"/>
      <c r="H57" s="348"/>
      <c r="I57" s="375">
        <v>0</v>
      </c>
      <c r="J57" s="376"/>
      <c r="K57" s="377"/>
      <c r="L57" s="41">
        <f>F57+I57</f>
        <v>0</v>
      </c>
      <c r="M57" s="41">
        <v>0</v>
      </c>
      <c r="N57" s="41">
        <v>0</v>
      </c>
      <c r="O57" s="41">
        <f>L57</f>
        <v>0</v>
      </c>
      <c r="P57" s="32"/>
    </row>
    <row r="58" spans="2:16" ht="16.5" customHeight="1">
      <c r="B58" s="31"/>
      <c r="C58" s="40">
        <v>4</v>
      </c>
      <c r="D58" s="345" t="s">
        <v>41</v>
      </c>
      <c r="E58" s="345"/>
      <c r="F58" s="346">
        <f>F56+F57</f>
        <v>0</v>
      </c>
      <c r="G58" s="347"/>
      <c r="H58" s="348"/>
      <c r="I58" s="375">
        <f>I56+I57</f>
        <v>0</v>
      </c>
      <c r="J58" s="378"/>
      <c r="K58" s="379"/>
      <c r="L58" s="41">
        <f>F58+I58</f>
        <v>0</v>
      </c>
      <c r="M58" s="41">
        <f>G58+J58</f>
        <v>0</v>
      </c>
      <c r="N58" s="41">
        <f>H58+K58</f>
        <v>0</v>
      </c>
      <c r="O58" s="41">
        <f>L58</f>
        <v>0</v>
      </c>
      <c r="P58" s="32"/>
    </row>
    <row r="59" spans="2:16" ht="16.5" customHeight="1">
      <c r="B59" s="31"/>
      <c r="C59" s="40">
        <v>5</v>
      </c>
      <c r="D59" s="345" t="s">
        <v>42</v>
      </c>
      <c r="E59" s="345"/>
      <c r="F59" s="346">
        <f>F55-F58</f>
        <v>0</v>
      </c>
      <c r="G59" s="347"/>
      <c r="H59" s="348"/>
      <c r="I59" s="375">
        <f>I55-I58</f>
        <v>0</v>
      </c>
      <c r="J59" s="378"/>
      <c r="K59" s="379"/>
      <c r="L59" s="41">
        <f>F59+I59</f>
        <v>0</v>
      </c>
      <c r="M59" s="41">
        <f>G59+J59</f>
        <v>0</v>
      </c>
      <c r="N59" s="41">
        <f>H59+K59</f>
        <v>0</v>
      </c>
      <c r="O59" s="41">
        <f>L59</f>
        <v>0</v>
      </c>
      <c r="P59" s="32"/>
    </row>
    <row r="60" spans="2:16" ht="16.5" customHeight="1">
      <c r="B60" s="32"/>
      <c r="C60" s="32"/>
      <c r="D60" s="32"/>
      <c r="E60" s="32"/>
      <c r="F60" s="32"/>
      <c r="G60" s="32"/>
      <c r="H60" s="32"/>
      <c r="I60" s="32"/>
      <c r="J60" s="32"/>
      <c r="K60" s="32"/>
      <c r="L60" s="32"/>
      <c r="M60" s="32"/>
      <c r="N60" s="32"/>
      <c r="O60" s="32"/>
      <c r="P60" s="32"/>
    </row>
    <row r="61" spans="2:16" ht="16.5" customHeight="1">
      <c r="B61" s="31" t="s">
        <v>52</v>
      </c>
      <c r="C61" s="343" t="s">
        <v>53</v>
      </c>
      <c r="D61" s="343"/>
      <c r="E61" s="343"/>
      <c r="F61" s="343"/>
      <c r="G61" s="343"/>
      <c r="H61" s="343"/>
      <c r="I61" s="343"/>
      <c r="J61" s="343"/>
      <c r="K61" s="343"/>
      <c r="L61" s="343"/>
      <c r="M61" s="343"/>
      <c r="N61" s="343"/>
      <c r="O61" s="343"/>
      <c r="P61" s="343"/>
    </row>
    <row r="62" spans="2:16" ht="16.5" customHeight="1">
      <c r="B62" s="32"/>
      <c r="C62" s="343" t="s">
        <v>43</v>
      </c>
      <c r="D62" s="343"/>
      <c r="E62" s="343"/>
      <c r="F62" s="32" t="s">
        <v>2</v>
      </c>
      <c r="G62" s="344">
        <f>'Input data pokok'!E22</f>
        <v>0</v>
      </c>
      <c r="H62" s="344"/>
      <c r="I62" s="344"/>
      <c r="J62" s="344"/>
      <c r="K62" s="344"/>
      <c r="L62" s="344"/>
      <c r="M62" s="32"/>
      <c r="N62" s="32"/>
      <c r="O62" s="32"/>
      <c r="P62" s="32"/>
    </row>
    <row r="63" spans="2:16" ht="16.5" customHeight="1">
      <c r="B63" s="32"/>
      <c r="C63" s="343" t="s">
        <v>44</v>
      </c>
      <c r="D63" s="343"/>
      <c r="E63" s="343"/>
      <c r="F63" s="32" t="s">
        <v>2</v>
      </c>
      <c r="G63" s="344">
        <f>'Input data pokok'!E23</f>
        <v>0</v>
      </c>
      <c r="H63" s="344"/>
      <c r="I63" s="344"/>
      <c r="J63" s="344"/>
      <c r="K63" s="344"/>
      <c r="L63" s="344"/>
      <c r="M63" s="32"/>
      <c r="N63" s="32"/>
      <c r="O63" s="32"/>
      <c r="P63" s="32"/>
    </row>
    <row r="64" spans="2:16" ht="16.5" customHeight="1">
      <c r="B64" s="32"/>
      <c r="C64" s="343" t="s">
        <v>45</v>
      </c>
      <c r="D64" s="343"/>
      <c r="E64" s="343"/>
      <c r="F64" s="32" t="s">
        <v>2</v>
      </c>
      <c r="G64" s="344">
        <f>'Input data pokok'!E24</f>
        <v>0</v>
      </c>
      <c r="H64" s="344"/>
      <c r="I64" s="344"/>
      <c r="J64" s="344"/>
      <c r="K64" s="344"/>
      <c r="L64" s="344"/>
      <c r="M64" s="32"/>
      <c r="N64" s="32"/>
      <c r="O64" s="32"/>
      <c r="P64" s="32"/>
    </row>
    <row r="65" spans="2:16" ht="16.5" customHeight="1">
      <c r="B65" s="32"/>
      <c r="C65" s="32"/>
      <c r="D65" s="32"/>
      <c r="E65" s="32"/>
      <c r="F65" s="32"/>
      <c r="G65" s="32"/>
      <c r="H65" s="32"/>
      <c r="I65" s="32"/>
      <c r="J65" s="32"/>
      <c r="K65" s="32"/>
      <c r="L65" s="32"/>
      <c r="M65" s="32"/>
      <c r="N65" s="32"/>
      <c r="O65" s="32"/>
      <c r="P65" s="32"/>
    </row>
    <row r="66" spans="2:16" ht="16.5" customHeight="1">
      <c r="B66" s="32"/>
      <c r="C66" s="343" t="s">
        <v>46</v>
      </c>
      <c r="D66" s="343"/>
      <c r="E66" s="343"/>
      <c r="F66" s="343"/>
      <c r="G66" s="343"/>
      <c r="H66" s="343"/>
      <c r="I66" s="343"/>
      <c r="J66" s="343"/>
      <c r="K66" s="343"/>
      <c r="L66" s="343"/>
      <c r="M66" s="343"/>
      <c r="N66" s="343"/>
      <c r="O66" s="343"/>
      <c r="P66" s="343"/>
    </row>
    <row r="67" spans="2:16" ht="21" customHeight="1">
      <c r="B67" s="32"/>
      <c r="C67" s="343"/>
      <c r="D67" s="343"/>
      <c r="E67" s="343"/>
      <c r="F67" s="343"/>
      <c r="G67" s="343"/>
      <c r="H67" s="343"/>
      <c r="I67" s="343"/>
      <c r="J67" s="343"/>
      <c r="K67" s="343"/>
      <c r="L67" s="343"/>
      <c r="M67" s="343"/>
      <c r="N67" s="343"/>
      <c r="O67" s="343"/>
      <c r="P67" s="343"/>
    </row>
    <row r="68" spans="2:16" ht="21" customHeight="1">
      <c r="B68" s="78"/>
      <c r="C68" s="77"/>
      <c r="D68" s="77"/>
      <c r="E68" s="77"/>
      <c r="F68" s="77"/>
      <c r="G68" s="77"/>
      <c r="H68" s="77"/>
      <c r="I68" s="77"/>
      <c r="J68" s="77"/>
      <c r="K68" s="77"/>
      <c r="L68" s="77"/>
      <c r="M68" s="77"/>
      <c r="N68" s="77"/>
      <c r="O68" s="77"/>
      <c r="P68" s="77"/>
    </row>
    <row r="69" spans="2:16" ht="18" customHeight="1">
      <c r="B69" s="32"/>
      <c r="C69" s="32"/>
      <c r="D69" s="343" t="s">
        <v>47</v>
      </c>
      <c r="E69" s="343"/>
      <c r="F69" s="343"/>
      <c r="G69" s="343"/>
      <c r="H69" s="42"/>
      <c r="I69" s="42"/>
      <c r="J69" s="42"/>
      <c r="K69" s="42"/>
      <c r="L69" s="42"/>
      <c r="M69" s="343" t="s">
        <v>48</v>
      </c>
      <c r="N69" s="343"/>
      <c r="O69" s="343"/>
      <c r="P69" s="32"/>
    </row>
    <row r="70" spans="2:16" ht="18" customHeight="1">
      <c r="B70" s="32"/>
      <c r="C70" s="32"/>
      <c r="D70" s="343">
        <f>'Input data pokok'!E20</f>
        <v>0</v>
      </c>
      <c r="E70" s="343"/>
      <c r="F70" s="343"/>
      <c r="G70" s="343"/>
      <c r="H70" s="343"/>
      <c r="I70" s="343"/>
      <c r="J70" s="42"/>
      <c r="K70" s="42"/>
      <c r="L70" s="42"/>
      <c r="M70" s="343" t="s">
        <v>130</v>
      </c>
      <c r="N70" s="343"/>
      <c r="O70" s="343"/>
      <c r="P70" s="32"/>
    </row>
    <row r="71" spans="2:16" ht="21" customHeight="1">
      <c r="B71" s="32"/>
      <c r="C71" s="32"/>
      <c r="D71" s="35"/>
      <c r="E71" s="35"/>
      <c r="F71" s="35"/>
      <c r="G71" s="35"/>
      <c r="H71" s="42"/>
      <c r="I71" s="42"/>
      <c r="J71" s="42"/>
      <c r="K71" s="42"/>
      <c r="L71" s="42"/>
      <c r="M71" s="42"/>
      <c r="N71" s="42"/>
      <c r="O71" s="35"/>
      <c r="P71" s="35"/>
    </row>
    <row r="72" spans="2:16" ht="21" customHeight="1">
      <c r="B72" s="32"/>
      <c r="C72" s="32"/>
      <c r="D72" s="35"/>
      <c r="E72" s="35"/>
      <c r="F72" s="35"/>
      <c r="G72" s="35"/>
      <c r="H72" s="42"/>
      <c r="I72" s="42"/>
      <c r="J72" s="42"/>
      <c r="K72" s="42"/>
      <c r="L72" s="42"/>
      <c r="M72" s="42"/>
      <c r="N72" s="42"/>
      <c r="O72" s="35"/>
      <c r="P72" s="35"/>
    </row>
    <row r="73" spans="2:16" ht="21" customHeight="1">
      <c r="B73" s="32"/>
      <c r="C73" s="32"/>
      <c r="D73" s="35"/>
      <c r="E73" s="35"/>
      <c r="F73" s="35"/>
      <c r="G73" s="35"/>
      <c r="H73" s="42"/>
      <c r="I73" s="42"/>
      <c r="J73" s="42"/>
      <c r="K73" s="42"/>
      <c r="L73" s="42"/>
      <c r="M73" s="42"/>
      <c r="N73" s="42"/>
      <c r="O73" s="35"/>
      <c r="P73" s="35"/>
    </row>
    <row r="74" spans="2:16" ht="21" customHeight="1">
      <c r="B74" s="32"/>
      <c r="C74" s="32"/>
      <c r="D74" s="35"/>
      <c r="E74" s="35"/>
      <c r="F74" s="35"/>
      <c r="G74" s="35"/>
      <c r="H74" s="42"/>
      <c r="I74" s="42"/>
      <c r="J74" s="42"/>
      <c r="K74" s="42"/>
      <c r="L74" s="42"/>
      <c r="M74" s="42"/>
      <c r="N74" s="42"/>
      <c r="O74" s="35"/>
      <c r="P74" s="35"/>
    </row>
    <row r="75" spans="2:16" ht="21" customHeight="1">
      <c r="B75" s="32"/>
      <c r="C75" s="32"/>
      <c r="D75" s="35"/>
      <c r="E75" s="35"/>
      <c r="F75" s="35"/>
      <c r="G75" s="35"/>
      <c r="H75" s="42"/>
      <c r="I75" s="42"/>
      <c r="J75" s="42"/>
      <c r="K75" s="42"/>
      <c r="L75" s="42"/>
      <c r="M75" s="42"/>
      <c r="N75" s="42"/>
      <c r="O75" s="35"/>
      <c r="P75" s="35"/>
    </row>
    <row r="76" spans="2:16" ht="21" customHeight="1">
      <c r="B76" s="32"/>
      <c r="C76" s="32"/>
      <c r="D76" s="5"/>
      <c r="E76" s="42"/>
      <c r="F76" s="42"/>
      <c r="G76" s="42"/>
      <c r="H76" s="42"/>
      <c r="I76" s="42"/>
      <c r="J76" s="42"/>
      <c r="K76" s="42"/>
      <c r="L76" s="42"/>
      <c r="M76" s="42"/>
      <c r="N76" s="42"/>
      <c r="O76" s="42"/>
      <c r="P76" s="42"/>
    </row>
    <row r="77" spans="2:16" ht="15.75" customHeight="1">
      <c r="B77" s="32"/>
      <c r="C77" s="32"/>
      <c r="D77" s="358">
        <f>G11</f>
        <v>0</v>
      </c>
      <c r="E77" s="358"/>
      <c r="F77" s="358"/>
      <c r="G77" s="358"/>
      <c r="H77" s="358"/>
      <c r="I77" s="8"/>
      <c r="J77" s="8"/>
      <c r="K77" s="35"/>
      <c r="L77" s="42"/>
      <c r="M77" s="136" t="str">
        <f>G7</f>
        <v>Krisnandar</v>
      </c>
      <c r="N77" s="42"/>
      <c r="O77" s="9"/>
      <c r="P77" s="9"/>
    </row>
    <row r="78" spans="2:16" ht="16.5" customHeight="1">
      <c r="B78" s="32"/>
      <c r="C78" s="32"/>
      <c r="D78" s="343" t="str">
        <f>"NIP."&amp;'Input data pokok'!G19</f>
        <v>NIP.</v>
      </c>
      <c r="E78" s="343"/>
      <c r="F78" s="343"/>
      <c r="G78" s="343"/>
      <c r="H78" s="343"/>
      <c r="I78" s="343"/>
      <c r="J78" s="343"/>
      <c r="K78" s="343"/>
      <c r="L78" s="42"/>
      <c r="M78" s="343" t="str">
        <f>"NIP."&amp;'Input data pokok'!G18</f>
        <v>NIP.19711229 199703 1 001</v>
      </c>
      <c r="N78" s="343"/>
      <c r="O78" s="343"/>
      <c r="P78" s="343"/>
    </row>
    <row r="79" spans="2:16" ht="15">
      <c r="B79" s="6"/>
      <c r="C79" s="6"/>
      <c r="D79" s="6"/>
      <c r="E79" s="7"/>
      <c r="F79" s="7"/>
      <c r="G79" s="7"/>
      <c r="H79" s="7"/>
      <c r="I79" s="7"/>
      <c r="J79" s="7"/>
      <c r="K79" s="7"/>
      <c r="L79" s="7"/>
      <c r="M79" s="7"/>
      <c r="N79" s="7"/>
      <c r="O79" s="7"/>
      <c r="P79" s="7"/>
    </row>
  </sheetData>
  <sheetProtection/>
  <mergeCells count="101">
    <mergeCell ref="C10:M10"/>
    <mergeCell ref="B11:B12"/>
    <mergeCell ref="K23:P23"/>
    <mergeCell ref="K24:L24"/>
    <mergeCell ref="K20:O21"/>
    <mergeCell ref="K22:P22"/>
    <mergeCell ref="E17:I17"/>
    <mergeCell ref="K18:P18"/>
    <mergeCell ref="B7:B9"/>
    <mergeCell ref="C7:E7"/>
    <mergeCell ref="C8:E8"/>
    <mergeCell ref="C9:E9"/>
    <mergeCell ref="C13:E13"/>
    <mergeCell ref="M70:O70"/>
    <mergeCell ref="I59:K59"/>
    <mergeCell ref="F55:H55"/>
    <mergeCell ref="F56:H56"/>
    <mergeCell ref="F57:H57"/>
    <mergeCell ref="I57:K57"/>
    <mergeCell ref="I58:K58"/>
    <mergeCell ref="B49:B51"/>
    <mergeCell ref="D49:E53"/>
    <mergeCell ref="I55:K55"/>
    <mergeCell ref="I56:K56"/>
    <mergeCell ref="F54:H54"/>
    <mergeCell ref="I54:K54"/>
    <mergeCell ref="C30:P30"/>
    <mergeCell ref="D31:P31"/>
    <mergeCell ref="C48:P48"/>
    <mergeCell ref="E32:I32"/>
    <mergeCell ref="E33:I33"/>
    <mergeCell ref="E34:I34"/>
    <mergeCell ref="E35:I35"/>
    <mergeCell ref="D42:M42"/>
    <mergeCell ref="N50:N53"/>
    <mergeCell ref="L50:L53"/>
    <mergeCell ref="O49:O52"/>
    <mergeCell ref="M49:N49"/>
    <mergeCell ref="F49:L49"/>
    <mergeCell ref="N42:O42"/>
    <mergeCell ref="I50:K53"/>
    <mergeCell ref="E27:I27"/>
    <mergeCell ref="E46:I46"/>
    <mergeCell ref="E43:I43"/>
    <mergeCell ref="E41:I41"/>
    <mergeCell ref="E36:I36"/>
    <mergeCell ref="D28:E28"/>
    <mergeCell ref="E44:I44"/>
    <mergeCell ref="E45:I45"/>
    <mergeCell ref="E39:I39"/>
    <mergeCell ref="E40:I40"/>
    <mergeCell ref="K28:O29"/>
    <mergeCell ref="C49:C53"/>
    <mergeCell ref="E22:I22"/>
    <mergeCell ref="E23:I23"/>
    <mergeCell ref="E24:I24"/>
    <mergeCell ref="E25:I25"/>
    <mergeCell ref="E26:I26"/>
    <mergeCell ref="E37:I37"/>
    <mergeCell ref="E38:I38"/>
    <mergeCell ref="F50:H53"/>
    <mergeCell ref="D77:H77"/>
    <mergeCell ref="D78:K78"/>
    <mergeCell ref="D58:E58"/>
    <mergeCell ref="D59:E59"/>
    <mergeCell ref="M69:O69"/>
    <mergeCell ref="M78:P78"/>
    <mergeCell ref="D70:I70"/>
    <mergeCell ref="D69:G69"/>
    <mergeCell ref="C61:P61"/>
    <mergeCell ref="C62:E62"/>
    <mergeCell ref="B3:P3"/>
    <mergeCell ref="B4:P4"/>
    <mergeCell ref="G13:P13"/>
    <mergeCell ref="C15:P15"/>
    <mergeCell ref="D54:E54"/>
    <mergeCell ref="C6:O6"/>
    <mergeCell ref="M50:M53"/>
    <mergeCell ref="E18:I18"/>
    <mergeCell ref="E19:I19"/>
    <mergeCell ref="E20:I20"/>
    <mergeCell ref="C66:P67"/>
    <mergeCell ref="C14:P14"/>
    <mergeCell ref="G7:P7"/>
    <mergeCell ref="G8:P8"/>
    <mergeCell ref="G9:P9"/>
    <mergeCell ref="G11:P11"/>
    <mergeCell ref="G12:P12"/>
    <mergeCell ref="C11:E11"/>
    <mergeCell ref="C12:E12"/>
    <mergeCell ref="E16:I16"/>
    <mergeCell ref="C63:E63"/>
    <mergeCell ref="C64:E64"/>
    <mergeCell ref="G62:L62"/>
    <mergeCell ref="G63:L63"/>
    <mergeCell ref="G64:L64"/>
    <mergeCell ref="D55:E55"/>
    <mergeCell ref="D56:E56"/>
    <mergeCell ref="D57:E57"/>
    <mergeCell ref="F58:H58"/>
    <mergeCell ref="F59:H59"/>
  </mergeCells>
  <printOptions horizontalCentered="1"/>
  <pageMargins left="0.5118110236220472" right="0.5118110236220472" top="0.984251968503937" bottom="0.5118110236220472" header="0.31496062992125984" footer="0.03937007874015748"/>
  <pageSetup horizontalDpi="300" verticalDpi="300" orientation="portrait" paperSize="9" scale="95" r:id="rId3"/>
  <legacyDrawing r:id="rId2"/>
</worksheet>
</file>

<file path=xl/worksheets/sheet13.xml><?xml version="1.0" encoding="utf-8"?>
<worksheet xmlns="http://schemas.openxmlformats.org/spreadsheetml/2006/main" xmlns:r="http://schemas.openxmlformats.org/officeDocument/2006/relationships">
  <sheetPr>
    <tabColor rgb="FFC00000"/>
  </sheetPr>
  <dimension ref="A2:BI49"/>
  <sheetViews>
    <sheetView zoomScalePageLayoutView="0" workbookViewId="0" topLeftCell="A7">
      <selection activeCell="B20" sqref="B20:M20"/>
    </sheetView>
  </sheetViews>
  <sheetFormatPr defaultColWidth="9.140625" defaultRowHeight="15"/>
  <cols>
    <col min="1" max="1" width="9.140625" style="111" customWidth="1"/>
    <col min="2" max="2" width="5.7109375" style="1" customWidth="1"/>
    <col min="3" max="3" width="4.7109375" style="1" customWidth="1"/>
    <col min="4" max="4" width="3.00390625" style="1" customWidth="1"/>
    <col min="5" max="5" width="3.140625" style="1" customWidth="1"/>
    <col min="6" max="6" width="2.57421875" style="1" customWidth="1"/>
    <col min="7" max="7" width="6.421875" style="1" customWidth="1"/>
    <col min="8" max="8" width="10.28125" style="1" customWidth="1"/>
    <col min="9" max="9" width="8.00390625" style="1" customWidth="1"/>
    <col min="10" max="10" width="7.421875" style="1" customWidth="1"/>
    <col min="11" max="11" width="10.57421875" style="1" customWidth="1"/>
    <col min="12" max="12" width="9.28125" style="1" customWidth="1"/>
    <col min="13" max="13" width="15.8515625" style="1" customWidth="1"/>
    <col min="14" max="61" width="9.140625" style="111" customWidth="1"/>
    <col min="62" max="16384" width="9.140625" style="1" customWidth="1"/>
  </cols>
  <sheetData>
    <row r="1" s="111" customFormat="1" ht="15"/>
    <row r="2" spans="2:13" ht="18" customHeight="1">
      <c r="B2" s="386" t="s">
        <v>312</v>
      </c>
      <c r="C2" s="386"/>
      <c r="D2" s="386"/>
      <c r="E2" s="386"/>
      <c r="F2" s="386"/>
      <c r="G2" s="386"/>
      <c r="H2" s="386"/>
      <c r="I2" s="386"/>
      <c r="J2" s="386"/>
      <c r="K2" s="386"/>
      <c r="L2" s="386"/>
      <c r="M2" s="386"/>
    </row>
    <row r="3" spans="2:13" ht="18" customHeight="1">
      <c r="B3" s="386"/>
      <c r="C3" s="386"/>
      <c r="D3" s="386"/>
      <c r="E3" s="386"/>
      <c r="F3" s="386"/>
      <c r="G3" s="386"/>
      <c r="H3" s="386"/>
      <c r="I3" s="386"/>
      <c r="J3" s="386"/>
      <c r="K3" s="386"/>
      <c r="L3" s="386"/>
      <c r="M3" s="386"/>
    </row>
    <row r="4" spans="2:13" ht="18" customHeight="1">
      <c r="B4" s="386"/>
      <c r="C4" s="386"/>
      <c r="D4" s="386"/>
      <c r="E4" s="386"/>
      <c r="F4" s="386"/>
      <c r="G4" s="386"/>
      <c r="H4" s="386"/>
      <c r="I4" s="386"/>
      <c r="J4" s="386"/>
      <c r="K4" s="386"/>
      <c r="L4" s="386"/>
      <c r="M4" s="386"/>
    </row>
    <row r="5" spans="2:13" ht="18" customHeight="1">
      <c r="B5" s="386"/>
      <c r="C5" s="386"/>
      <c r="D5" s="386"/>
      <c r="E5" s="386"/>
      <c r="F5" s="386"/>
      <c r="G5" s="386"/>
      <c r="H5" s="386"/>
      <c r="I5" s="386"/>
      <c r="J5" s="386"/>
      <c r="K5" s="386"/>
      <c r="L5" s="386"/>
      <c r="M5" s="386"/>
    </row>
    <row r="6" spans="2:13" ht="15.75" customHeight="1" thickBot="1">
      <c r="B6" s="387"/>
      <c r="C6" s="387"/>
      <c r="D6" s="387"/>
      <c r="E6" s="387"/>
      <c r="F6" s="387"/>
      <c r="G6" s="387"/>
      <c r="H6" s="387"/>
      <c r="I6" s="387"/>
      <c r="J6" s="387"/>
      <c r="K6" s="387"/>
      <c r="L6" s="387"/>
      <c r="M6" s="387"/>
    </row>
    <row r="7" spans="2:13" ht="15" customHeight="1" thickTop="1">
      <c r="B7" s="112"/>
      <c r="C7" s="112"/>
      <c r="D7" s="112"/>
      <c r="E7" s="112"/>
      <c r="F7" s="112"/>
      <c r="G7" s="112"/>
      <c r="H7" s="112"/>
      <c r="I7" s="112"/>
      <c r="J7" s="112"/>
      <c r="K7" s="112"/>
      <c r="L7" s="112"/>
      <c r="M7" s="112"/>
    </row>
    <row r="8" spans="2:13" ht="15" customHeight="1">
      <c r="B8" s="104" t="s">
        <v>165</v>
      </c>
      <c r="D8" s="112" t="s">
        <v>2</v>
      </c>
      <c r="E8" s="388"/>
      <c r="F8" s="388"/>
      <c r="G8" s="388"/>
      <c r="H8" s="388"/>
      <c r="I8" s="113"/>
      <c r="J8" s="113"/>
      <c r="K8" s="113"/>
      <c r="L8" s="113"/>
      <c r="M8" s="113"/>
    </row>
    <row r="9" spans="2:13" ht="15" customHeight="1">
      <c r="B9" s="104" t="s">
        <v>168</v>
      </c>
      <c r="D9" s="112" t="s">
        <v>2</v>
      </c>
      <c r="E9" s="389"/>
      <c r="F9" s="389"/>
      <c r="G9" s="389"/>
      <c r="H9" s="389"/>
      <c r="I9" s="113"/>
      <c r="J9" s="113"/>
      <c r="K9" s="113"/>
      <c r="L9" s="113"/>
      <c r="M9" s="113"/>
    </row>
    <row r="10" spans="2:13" ht="15" customHeight="1">
      <c r="B10" s="104" t="s">
        <v>169</v>
      </c>
      <c r="D10" s="112" t="s">
        <v>2</v>
      </c>
      <c r="E10" s="104" t="s">
        <v>176</v>
      </c>
      <c r="F10" s="113"/>
      <c r="G10" s="113"/>
      <c r="H10" s="113"/>
      <c r="I10" s="113"/>
      <c r="J10" s="113"/>
      <c r="K10" s="113"/>
      <c r="L10" s="113"/>
      <c r="M10" s="113"/>
    </row>
    <row r="11" spans="2:13" ht="15" customHeight="1">
      <c r="B11" s="104"/>
      <c r="C11" s="113"/>
      <c r="D11" s="113"/>
      <c r="E11" s="113"/>
      <c r="F11" s="113"/>
      <c r="G11" s="113"/>
      <c r="H11" s="113"/>
      <c r="I11" s="113"/>
      <c r="J11" s="113"/>
      <c r="K11" s="113"/>
      <c r="L11" s="113"/>
      <c r="M11" s="113"/>
    </row>
    <row r="12" spans="2:13" ht="15" customHeight="1">
      <c r="B12" s="104" t="s">
        <v>170</v>
      </c>
      <c r="C12" s="113"/>
      <c r="D12" s="113"/>
      <c r="E12" s="113"/>
      <c r="F12" s="113"/>
      <c r="G12" s="113"/>
      <c r="H12" s="113"/>
      <c r="I12" s="113"/>
      <c r="J12" s="113"/>
      <c r="K12" s="113"/>
      <c r="L12" s="113"/>
      <c r="M12" s="113"/>
    </row>
    <row r="13" spans="2:13" ht="15" customHeight="1">
      <c r="B13" s="104" t="s">
        <v>321</v>
      </c>
      <c r="C13" s="113"/>
      <c r="D13" s="113"/>
      <c r="E13" s="113"/>
      <c r="F13" s="113"/>
      <c r="G13" s="113"/>
      <c r="H13" s="113"/>
      <c r="I13" s="113"/>
      <c r="J13" s="113"/>
      <c r="K13" s="113"/>
      <c r="L13" s="113"/>
      <c r="M13" s="113"/>
    </row>
    <row r="14" spans="2:13" ht="15" customHeight="1">
      <c r="B14" s="104" t="s">
        <v>171</v>
      </c>
      <c r="C14" s="113"/>
      <c r="D14" s="113"/>
      <c r="E14" s="113"/>
      <c r="F14" s="113"/>
      <c r="G14" s="113"/>
      <c r="H14" s="113"/>
      <c r="I14" s="113"/>
      <c r="J14" s="113"/>
      <c r="K14" s="113"/>
      <c r="L14" s="113"/>
      <c r="M14" s="113"/>
    </row>
    <row r="15" spans="2:13" ht="15" customHeight="1">
      <c r="B15" s="104" t="s">
        <v>172</v>
      </c>
      <c r="C15" s="113"/>
      <c r="D15" s="113"/>
      <c r="E15" s="113"/>
      <c r="F15" s="113"/>
      <c r="G15" s="113"/>
      <c r="H15" s="113"/>
      <c r="I15" s="113"/>
      <c r="J15" s="113"/>
      <c r="K15" s="113"/>
      <c r="L15" s="113"/>
      <c r="M15" s="113"/>
    </row>
    <row r="16" spans="2:13" ht="15" customHeight="1">
      <c r="B16" s="104" t="s">
        <v>173</v>
      </c>
      <c r="C16" s="113"/>
      <c r="D16" s="113"/>
      <c r="E16" s="113"/>
      <c r="F16" s="113"/>
      <c r="G16" s="113"/>
      <c r="H16" s="113"/>
      <c r="I16" s="113"/>
      <c r="J16" s="113"/>
      <c r="K16" s="113"/>
      <c r="L16" s="113"/>
      <c r="M16" s="113"/>
    </row>
    <row r="17" spans="2:13" ht="15" customHeight="1">
      <c r="B17" s="104" t="s">
        <v>174</v>
      </c>
      <c r="C17" s="113"/>
      <c r="D17" s="113"/>
      <c r="E17" s="113"/>
      <c r="F17" s="113"/>
      <c r="G17" s="113"/>
      <c r="H17" s="113"/>
      <c r="I17" s="113"/>
      <c r="J17" s="113"/>
      <c r="K17" s="113"/>
      <c r="L17" s="113"/>
      <c r="M17" s="113"/>
    </row>
    <row r="18" spans="2:13" ht="15" customHeight="1">
      <c r="B18" s="104"/>
      <c r="C18" s="113"/>
      <c r="D18" s="113"/>
      <c r="E18" s="113"/>
      <c r="F18" s="113"/>
      <c r="G18" s="113"/>
      <c r="H18" s="113"/>
      <c r="I18" s="113"/>
      <c r="J18" s="113"/>
      <c r="K18" s="113"/>
      <c r="L18" s="113"/>
      <c r="M18" s="113"/>
    </row>
    <row r="19" spans="2:13" ht="15" customHeight="1">
      <c r="B19" s="104"/>
      <c r="C19" s="113"/>
      <c r="D19" s="113"/>
      <c r="E19" s="113"/>
      <c r="F19" s="113"/>
      <c r="G19" s="113"/>
      <c r="H19" s="113"/>
      <c r="I19" s="113"/>
      <c r="J19" s="113"/>
      <c r="K19" s="113"/>
      <c r="L19" s="113"/>
      <c r="M19" s="113"/>
    </row>
    <row r="20" spans="1:61" s="115" customFormat="1" ht="72.75" customHeight="1">
      <c r="A20" s="114"/>
      <c r="B20" s="390" t="s">
        <v>329</v>
      </c>
      <c r="C20" s="390"/>
      <c r="D20" s="390"/>
      <c r="E20" s="390"/>
      <c r="F20" s="390"/>
      <c r="G20" s="390"/>
      <c r="H20" s="390"/>
      <c r="I20" s="390"/>
      <c r="J20" s="390"/>
      <c r="K20" s="390"/>
      <c r="L20" s="390"/>
      <c r="M20" s="390"/>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row>
    <row r="21" spans="1:61" s="115" customFormat="1" ht="9.75" customHeight="1">
      <c r="A21" s="114"/>
      <c r="B21" s="116"/>
      <c r="C21" s="116"/>
      <c r="D21" s="116"/>
      <c r="E21" s="117"/>
      <c r="F21" s="117"/>
      <c r="G21" s="117"/>
      <c r="H21" s="117"/>
      <c r="I21" s="117"/>
      <c r="J21" s="117"/>
      <c r="K21" s="117"/>
      <c r="L21" s="391"/>
      <c r="M21" s="391"/>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row>
    <row r="22" spans="1:61" s="165" customFormat="1" ht="47.25" customHeight="1">
      <c r="A22" s="164"/>
      <c r="B22" s="390" t="str">
        <f>"Dana hibah dimaksud agar disalurkan ke Rekening Kas Umum Daerah"&amp;" "&amp;IF('Input data pokok'!G3=1,"Kabupaten","Kota")&amp;" "&amp;'Input data pokok'!E3&amp;" "&amp;"pada Bank"&amp;" "&amp;'Input data pokok'!E24&amp;" "&amp;"dengan nama rekening"&amp;" "&amp;'Input data pokok'!E23&amp;" "&amp;"No. Rekening"&amp;" "&amp;'Input data pokok'!E22</f>
        <v>Dana hibah dimaksud agar disalurkan ke Rekening Kas Umum Daerah Kota  pada Bank  dengan nama rekening  No. Rekening </v>
      </c>
      <c r="C22" s="390"/>
      <c r="D22" s="390"/>
      <c r="E22" s="390"/>
      <c r="F22" s="390"/>
      <c r="G22" s="390"/>
      <c r="H22" s="390"/>
      <c r="I22" s="390"/>
      <c r="J22" s="390"/>
      <c r="K22" s="390"/>
      <c r="L22" s="390"/>
      <c r="M22" s="390"/>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4"/>
      <c r="BA22" s="164"/>
      <c r="BB22" s="164"/>
      <c r="BC22" s="164"/>
      <c r="BD22" s="164"/>
      <c r="BE22" s="164"/>
      <c r="BF22" s="164"/>
      <c r="BG22" s="164"/>
      <c r="BH22" s="164"/>
      <c r="BI22" s="164"/>
    </row>
    <row r="23" spans="1:61" s="115" customFormat="1" ht="9" customHeight="1">
      <c r="A23" s="114"/>
      <c r="B23" s="105"/>
      <c r="C23" s="105"/>
      <c r="D23" s="105"/>
      <c r="E23" s="104"/>
      <c r="F23" s="105"/>
      <c r="G23" s="105"/>
      <c r="H23" s="105"/>
      <c r="I23" s="105"/>
      <c r="J23" s="105"/>
      <c r="K23" s="105"/>
      <c r="L23" s="105"/>
      <c r="M23" s="105"/>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row>
    <row r="24" spans="1:61" s="115" customFormat="1" ht="30" customHeight="1">
      <c r="A24" s="114"/>
      <c r="B24" s="390" t="s">
        <v>180</v>
      </c>
      <c r="C24" s="390"/>
      <c r="D24" s="390"/>
      <c r="E24" s="390"/>
      <c r="F24" s="390"/>
      <c r="G24" s="390"/>
      <c r="H24" s="390"/>
      <c r="I24" s="390"/>
      <c r="J24" s="390"/>
      <c r="K24" s="390"/>
      <c r="L24" s="390"/>
      <c r="M24" s="390"/>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row>
    <row r="25" spans="2:13" ht="15" customHeight="1">
      <c r="B25" s="392" t="s">
        <v>330</v>
      </c>
      <c r="C25" s="392"/>
      <c r="D25" s="392"/>
      <c r="E25" s="392"/>
      <c r="F25" s="392"/>
      <c r="G25" s="392"/>
      <c r="H25" s="392"/>
      <c r="I25" s="392"/>
      <c r="J25" s="392"/>
      <c r="K25" s="392"/>
      <c r="L25" s="392"/>
      <c r="M25" s="392"/>
    </row>
    <row r="26" spans="2:13" ht="15" customHeight="1">
      <c r="B26" s="392" t="s">
        <v>325</v>
      </c>
      <c r="C26" s="392"/>
      <c r="D26" s="392"/>
      <c r="E26" s="392"/>
      <c r="F26" s="392"/>
      <c r="G26" s="392"/>
      <c r="H26" s="392"/>
      <c r="I26" s="392"/>
      <c r="J26" s="392"/>
      <c r="K26" s="392"/>
      <c r="L26" s="392"/>
      <c r="M26" s="392"/>
    </row>
    <row r="27" spans="2:13" ht="15" customHeight="1">
      <c r="B27" s="392" t="s">
        <v>324</v>
      </c>
      <c r="C27" s="392"/>
      <c r="D27" s="392"/>
      <c r="E27" s="392"/>
      <c r="F27" s="392"/>
      <c r="G27" s="392"/>
      <c r="H27" s="392"/>
      <c r="I27" s="392"/>
      <c r="J27" s="392"/>
      <c r="K27" s="392"/>
      <c r="L27" s="392"/>
      <c r="M27" s="392"/>
    </row>
    <row r="28" spans="2:13" ht="15" customHeight="1">
      <c r="B28" s="392" t="s">
        <v>331</v>
      </c>
      <c r="C28" s="392"/>
      <c r="D28" s="392"/>
      <c r="E28" s="392"/>
      <c r="F28" s="392"/>
      <c r="G28" s="392"/>
      <c r="H28" s="392"/>
      <c r="I28" s="392"/>
      <c r="J28" s="392"/>
      <c r="K28" s="392"/>
      <c r="L28" s="392"/>
      <c r="M28" s="392"/>
    </row>
    <row r="29" spans="2:13" ht="15" customHeight="1">
      <c r="B29" s="245" t="s">
        <v>335</v>
      </c>
      <c r="C29" s="245"/>
      <c r="D29" s="245"/>
      <c r="E29" s="245"/>
      <c r="F29" s="245"/>
      <c r="G29" s="245"/>
      <c r="H29" s="245"/>
      <c r="I29" s="245"/>
      <c r="J29" s="245"/>
      <c r="K29" s="245"/>
      <c r="L29" s="245"/>
      <c r="M29" s="245"/>
    </row>
    <row r="30" spans="2:13" ht="15" customHeight="1">
      <c r="B30" s="245" t="s">
        <v>332</v>
      </c>
      <c r="C30" s="245"/>
      <c r="D30" s="245"/>
      <c r="E30" s="245"/>
      <c r="F30" s="245"/>
      <c r="G30" s="245"/>
      <c r="H30" s="245"/>
      <c r="I30" s="245"/>
      <c r="J30" s="245"/>
      <c r="K30" s="245"/>
      <c r="L30" s="245"/>
      <c r="M30" s="245"/>
    </row>
    <row r="31" spans="2:13" ht="15" customHeight="1">
      <c r="B31" s="245" t="s">
        <v>333</v>
      </c>
      <c r="C31" s="245"/>
      <c r="D31" s="245"/>
      <c r="E31" s="245"/>
      <c r="F31" s="245"/>
      <c r="G31" s="245"/>
      <c r="H31" s="245"/>
      <c r="I31" s="245"/>
      <c r="J31" s="245"/>
      <c r="K31" s="245"/>
      <c r="L31" s="245"/>
      <c r="M31" s="245"/>
    </row>
    <row r="32" spans="2:13" ht="15" customHeight="1">
      <c r="B32" s="245" t="s">
        <v>334</v>
      </c>
      <c r="C32" s="245"/>
      <c r="D32" s="245"/>
      <c r="E32" s="245"/>
      <c r="F32" s="245"/>
      <c r="G32" s="245"/>
      <c r="H32" s="245"/>
      <c r="I32" s="245"/>
      <c r="J32" s="245"/>
      <c r="K32" s="245"/>
      <c r="L32" s="245"/>
      <c r="M32" s="245"/>
    </row>
    <row r="33" spans="2:13" ht="15" customHeight="1">
      <c r="B33" s="118"/>
      <c r="C33" s="118"/>
      <c r="D33" s="118"/>
      <c r="E33" s="118"/>
      <c r="F33" s="118"/>
      <c r="G33" s="118"/>
      <c r="H33" s="118"/>
      <c r="I33" s="118"/>
      <c r="J33" s="118"/>
      <c r="K33" s="118"/>
      <c r="L33" s="118"/>
      <c r="M33" s="118"/>
    </row>
    <row r="34" spans="2:13" ht="15" customHeight="1">
      <c r="B34" s="391" t="s">
        <v>179</v>
      </c>
      <c r="C34" s="391"/>
      <c r="D34" s="391"/>
      <c r="E34" s="391"/>
      <c r="F34" s="391"/>
      <c r="G34" s="391"/>
      <c r="H34" s="391"/>
      <c r="I34" s="391"/>
      <c r="J34" s="391"/>
      <c r="K34" s="391"/>
      <c r="L34" s="391"/>
      <c r="M34" s="391"/>
    </row>
    <row r="35" spans="2:13" ht="15" customHeight="1">
      <c r="B35" s="118"/>
      <c r="C35" s="118"/>
      <c r="D35" s="118"/>
      <c r="E35" s="118"/>
      <c r="F35" s="118"/>
      <c r="G35" s="118"/>
      <c r="H35" s="118"/>
      <c r="I35" s="118"/>
      <c r="J35" s="118"/>
      <c r="K35" s="118"/>
      <c r="L35" s="118"/>
      <c r="M35" s="118"/>
    </row>
    <row r="36" spans="2:13" ht="15" customHeight="1">
      <c r="B36" s="118"/>
      <c r="C36" s="118"/>
      <c r="D36" s="118"/>
      <c r="E36" s="118"/>
      <c r="F36" s="118"/>
      <c r="G36" s="118"/>
      <c r="H36" s="118"/>
      <c r="I36" s="118"/>
      <c r="L36" s="118"/>
      <c r="M36" s="118"/>
    </row>
    <row r="37" spans="2:12" ht="15" customHeight="1">
      <c r="B37" s="113"/>
      <c r="C37" s="113"/>
      <c r="D37" s="113"/>
      <c r="E37" s="113"/>
      <c r="F37" s="113"/>
      <c r="G37" s="113"/>
      <c r="I37" s="146"/>
      <c r="L37" s="144"/>
    </row>
    <row r="38" spans="2:12" ht="15" customHeight="1">
      <c r="B38" s="113"/>
      <c r="C38" s="113"/>
      <c r="D38" s="113"/>
      <c r="E38" s="113"/>
      <c r="F38" s="113"/>
      <c r="G38" s="113"/>
      <c r="I38" s="146">
        <f>'Input data pokok'!E4</f>
        <v>0</v>
      </c>
      <c r="J38" s="244" t="s">
        <v>323</v>
      </c>
      <c r="K38" s="104"/>
      <c r="L38" s="104"/>
    </row>
    <row r="39" spans="2:13" ht="15" customHeight="1">
      <c r="B39" s="119"/>
      <c r="C39" s="113"/>
      <c r="D39" s="113"/>
      <c r="E39" s="113"/>
      <c r="F39" s="113"/>
      <c r="G39" s="113"/>
      <c r="I39" s="113"/>
      <c r="K39" s="113"/>
      <c r="L39" s="113"/>
      <c r="M39" s="113"/>
    </row>
    <row r="40" spans="2:13" ht="15" customHeight="1">
      <c r="B40" s="113"/>
      <c r="C40" s="113"/>
      <c r="D40" s="113"/>
      <c r="E40" s="113"/>
      <c r="F40" s="113"/>
      <c r="G40" s="113"/>
      <c r="I40" s="113"/>
      <c r="K40" s="113"/>
      <c r="L40" s="113"/>
      <c r="M40" s="113"/>
    </row>
    <row r="41" spans="2:13" ht="15" customHeight="1">
      <c r="B41" s="113"/>
      <c r="C41" s="113"/>
      <c r="D41" s="113"/>
      <c r="E41" s="113"/>
      <c r="F41" s="113"/>
      <c r="G41" s="113"/>
      <c r="I41" s="113"/>
      <c r="K41" s="113"/>
      <c r="L41" s="113"/>
      <c r="M41" s="113"/>
    </row>
    <row r="42" spans="2:13" ht="15" customHeight="1">
      <c r="B42" s="113"/>
      <c r="C42" s="113"/>
      <c r="D42" s="113"/>
      <c r="E42" s="113"/>
      <c r="F42" s="113"/>
      <c r="G42" s="113"/>
      <c r="I42" s="113"/>
      <c r="K42" s="113"/>
      <c r="L42" s="113"/>
      <c r="M42" s="113"/>
    </row>
    <row r="43" spans="2:13" ht="15" customHeight="1" hidden="1">
      <c r="B43" s="113"/>
      <c r="C43" s="113"/>
      <c r="D43" s="113"/>
      <c r="E43" s="113"/>
      <c r="F43" s="113"/>
      <c r="G43" s="113"/>
      <c r="I43" s="113"/>
      <c r="K43" s="113"/>
      <c r="L43" s="113"/>
      <c r="M43" s="113"/>
    </row>
    <row r="44" spans="2:13" ht="15" customHeight="1">
      <c r="B44" s="113"/>
      <c r="C44" s="113"/>
      <c r="D44" s="113"/>
      <c r="E44" s="113"/>
      <c r="F44" s="113"/>
      <c r="G44" s="113"/>
      <c r="I44" s="113"/>
      <c r="K44" s="113"/>
      <c r="L44" s="113"/>
      <c r="M44" s="113"/>
    </row>
    <row r="45" spans="2:13" ht="15" customHeight="1">
      <c r="B45" s="113"/>
      <c r="C45" s="113"/>
      <c r="D45" s="113"/>
      <c r="E45" s="113"/>
      <c r="F45" s="113"/>
      <c r="G45" s="113"/>
      <c r="I45" s="152">
        <f>'Input data pokok'!E12</f>
        <v>0</v>
      </c>
      <c r="K45" s="126"/>
      <c r="L45" s="126"/>
      <c r="M45" s="126"/>
    </row>
    <row r="46" spans="2:13" ht="15" customHeight="1">
      <c r="B46" s="113"/>
      <c r="C46" s="113"/>
      <c r="D46" s="113"/>
      <c r="E46" s="113"/>
      <c r="F46" s="113"/>
      <c r="G46" s="113"/>
      <c r="I46" s="146" t="str">
        <f>"NIP."&amp;'Input data pokok'!G12</f>
        <v>NIP.</v>
      </c>
      <c r="K46" s="104"/>
      <c r="L46" s="104"/>
      <c r="M46" s="104"/>
    </row>
    <row r="47" spans="2:13" ht="15" customHeight="1" hidden="1">
      <c r="B47" s="113"/>
      <c r="C47" s="113"/>
      <c r="D47" s="113"/>
      <c r="E47" s="113"/>
      <c r="F47" s="113"/>
      <c r="G47" s="113"/>
      <c r="H47" s="113"/>
      <c r="I47" s="113"/>
      <c r="J47" s="113"/>
      <c r="K47" s="113"/>
      <c r="L47" s="113"/>
      <c r="M47" s="113"/>
    </row>
    <row r="48" spans="2:13" ht="15" customHeight="1">
      <c r="B48" s="104" t="s">
        <v>175</v>
      </c>
      <c r="C48" s="113"/>
      <c r="D48" s="113"/>
      <c r="E48" s="113"/>
      <c r="F48" s="113"/>
      <c r="G48" s="113"/>
      <c r="H48" s="113"/>
      <c r="I48" s="113"/>
      <c r="J48" s="113"/>
      <c r="K48" s="113"/>
      <c r="L48" s="113"/>
      <c r="M48" s="113"/>
    </row>
    <row r="49" spans="2:13" ht="15" customHeight="1">
      <c r="B49" s="104" t="s">
        <v>322</v>
      </c>
      <c r="C49" s="113"/>
      <c r="D49" s="113"/>
      <c r="E49" s="113"/>
      <c r="F49" s="113"/>
      <c r="G49" s="113"/>
      <c r="H49" s="113"/>
      <c r="I49" s="113"/>
      <c r="J49" s="113"/>
      <c r="K49" s="113"/>
      <c r="L49" s="113"/>
      <c r="M49" s="113"/>
    </row>
    <row r="50" s="111" customFormat="1" ht="15"/>
    <row r="51" s="111" customFormat="1" ht="15"/>
    <row r="52" s="111" customFormat="1" ht="15"/>
    <row r="53" s="111" customFormat="1" ht="15"/>
    <row r="54" s="111" customFormat="1" ht="15"/>
    <row r="55" s="111" customFormat="1" ht="15"/>
    <row r="56" s="111" customFormat="1" ht="15"/>
    <row r="57" s="111" customFormat="1" ht="15"/>
    <row r="58" s="111" customFormat="1" ht="15"/>
    <row r="59" s="111" customFormat="1" ht="15"/>
    <row r="60" s="111" customFormat="1" ht="15"/>
    <row r="61" s="111" customFormat="1" ht="15"/>
    <row r="62" s="111" customFormat="1" ht="15"/>
    <row r="63" s="111" customFormat="1" ht="15"/>
    <row r="64" s="111" customFormat="1" ht="15"/>
    <row r="65" s="111" customFormat="1" ht="15"/>
    <row r="66" s="111" customFormat="1" ht="15"/>
    <row r="67" s="111" customFormat="1" ht="15"/>
    <row r="68" s="111" customFormat="1" ht="15"/>
    <row r="69" s="111" customFormat="1" ht="15"/>
    <row r="70" s="111" customFormat="1" ht="15"/>
    <row r="71" s="111" customFormat="1" ht="15"/>
    <row r="72" s="111" customFormat="1" ht="15"/>
    <row r="73" s="111" customFormat="1" ht="15"/>
    <row r="74" s="111" customFormat="1" ht="15"/>
    <row r="75" s="111" customFormat="1" ht="15"/>
    <row r="76" s="111" customFormat="1" ht="15"/>
    <row r="77" s="111" customFormat="1" ht="15"/>
    <row r="78" s="111" customFormat="1" ht="15"/>
    <row r="79" s="111" customFormat="1" ht="15"/>
    <row r="80" s="111" customFormat="1" ht="15"/>
    <row r="81" s="111" customFormat="1" ht="15"/>
    <row r="82" s="111" customFormat="1" ht="15"/>
    <row r="83" s="111" customFormat="1" ht="15"/>
    <row r="84" s="111" customFormat="1" ht="15"/>
    <row r="85" s="111" customFormat="1" ht="15"/>
    <row r="86" s="111" customFormat="1" ht="15"/>
    <row r="87" s="111" customFormat="1" ht="15"/>
    <row r="88" s="111" customFormat="1" ht="15"/>
    <row r="89" s="111" customFormat="1" ht="15"/>
    <row r="90" s="111" customFormat="1" ht="15"/>
    <row r="91" s="111" customFormat="1" ht="15"/>
    <row r="92" s="111" customFormat="1" ht="15"/>
    <row r="93" s="111" customFormat="1" ht="15"/>
    <row r="94" s="111" customFormat="1" ht="15"/>
    <row r="95" s="111" customFormat="1" ht="15"/>
    <row r="96" s="111" customFormat="1" ht="15"/>
    <row r="97" s="111" customFormat="1" ht="15"/>
    <row r="98" s="111" customFormat="1" ht="15"/>
    <row r="99" s="111" customFormat="1" ht="15"/>
    <row r="100" s="111" customFormat="1" ht="15"/>
    <row r="101" s="111" customFormat="1" ht="15"/>
    <row r="102" s="111" customFormat="1" ht="15"/>
    <row r="103" s="111" customFormat="1" ht="15"/>
    <row r="104" s="111" customFormat="1" ht="15"/>
    <row r="105" s="111" customFormat="1" ht="15"/>
    <row r="106" s="111" customFormat="1" ht="15"/>
    <row r="107" s="111" customFormat="1" ht="15"/>
    <row r="108" s="111" customFormat="1" ht="15"/>
    <row r="109" s="111" customFormat="1" ht="15"/>
    <row r="110" s="111" customFormat="1" ht="15"/>
    <row r="111" s="111" customFormat="1" ht="15"/>
    <row r="112" s="111" customFormat="1" ht="15"/>
    <row r="113" s="111" customFormat="1" ht="15"/>
    <row r="114" s="111" customFormat="1" ht="15"/>
    <row r="115" s="111" customFormat="1" ht="15"/>
    <row r="116" s="111" customFormat="1" ht="15"/>
    <row r="117" s="111" customFormat="1" ht="15"/>
    <row r="118" s="111" customFormat="1" ht="15"/>
    <row r="119" s="111" customFormat="1" ht="15"/>
    <row r="120" s="111" customFormat="1" ht="15"/>
    <row r="121" s="111" customFormat="1" ht="15"/>
    <row r="122" s="111" customFormat="1" ht="15"/>
    <row r="123" s="111" customFormat="1" ht="15"/>
    <row r="124" s="111" customFormat="1" ht="15"/>
    <row r="125" s="111" customFormat="1" ht="15"/>
    <row r="126" s="111" customFormat="1" ht="15"/>
    <row r="127" s="111" customFormat="1" ht="15"/>
    <row r="128" s="111" customFormat="1" ht="15"/>
  </sheetData>
  <sheetProtection/>
  <mergeCells count="12">
    <mergeCell ref="B26:M26"/>
    <mergeCell ref="B24:M24"/>
    <mergeCell ref="B2:M6"/>
    <mergeCell ref="E8:H8"/>
    <mergeCell ref="E9:H9"/>
    <mergeCell ref="B20:M20"/>
    <mergeCell ref="B22:M22"/>
    <mergeCell ref="B34:M34"/>
    <mergeCell ref="B27:M27"/>
    <mergeCell ref="B28:M28"/>
    <mergeCell ref="L21:M21"/>
    <mergeCell ref="B25:M25"/>
  </mergeCells>
  <printOptions horizontalCentered="1"/>
  <pageMargins left="0.7" right="0.7" top="0.5" bottom="0.5" header="0.3" footer="0.3"/>
  <pageSetup orientation="portrait" paperSize="9" r:id="rId3"/>
  <legacyDrawing r:id="rId2"/>
</worksheet>
</file>

<file path=xl/worksheets/sheet14.xml><?xml version="1.0" encoding="utf-8"?>
<worksheet xmlns="http://schemas.openxmlformats.org/spreadsheetml/2006/main" xmlns:r="http://schemas.openxmlformats.org/officeDocument/2006/relationships">
  <sheetPr>
    <tabColor rgb="FFC00000"/>
  </sheetPr>
  <dimension ref="B2:J31"/>
  <sheetViews>
    <sheetView zoomScalePageLayoutView="0" workbookViewId="0" topLeftCell="A1">
      <selection activeCell="G21" sqref="G21"/>
    </sheetView>
  </sheetViews>
  <sheetFormatPr defaultColWidth="9.140625" defaultRowHeight="17.25" customHeight="1"/>
  <cols>
    <col min="1" max="1" width="13.28125" style="120" customWidth="1"/>
    <col min="2" max="2" width="9.8515625" style="120" customWidth="1"/>
    <col min="3" max="3" width="3.8515625" style="120" customWidth="1"/>
    <col min="4" max="4" width="10.421875" style="120" customWidth="1"/>
    <col min="5" max="5" width="8.57421875" style="120" customWidth="1"/>
    <col min="6" max="6" width="13.00390625" style="120" customWidth="1"/>
    <col min="7" max="7" width="7.8515625" style="120" customWidth="1"/>
    <col min="8" max="8" width="9.140625" style="120" customWidth="1"/>
    <col min="9" max="9" width="7.7109375" style="120" customWidth="1"/>
    <col min="10" max="10" width="17.00390625" style="120" customWidth="1"/>
    <col min="11" max="16384" width="9.140625" style="120" customWidth="1"/>
  </cols>
  <sheetData>
    <row r="2" spans="2:10" ht="17.25" customHeight="1">
      <c r="B2" s="386" t="s">
        <v>177</v>
      </c>
      <c r="C2" s="386"/>
      <c r="D2" s="386"/>
      <c r="E2" s="386"/>
      <c r="F2" s="386"/>
      <c r="G2" s="386"/>
      <c r="H2" s="386"/>
      <c r="I2" s="386"/>
      <c r="J2" s="386"/>
    </row>
    <row r="3" spans="2:10" ht="17.25" customHeight="1">
      <c r="B3" s="386"/>
      <c r="C3" s="386"/>
      <c r="D3" s="386"/>
      <c r="E3" s="386"/>
      <c r="F3" s="386"/>
      <c r="G3" s="386"/>
      <c r="H3" s="386"/>
      <c r="I3" s="386"/>
      <c r="J3" s="386"/>
    </row>
    <row r="4" spans="2:10" ht="17.25" customHeight="1">
      <c r="B4" s="386"/>
      <c r="C4" s="386"/>
      <c r="D4" s="386"/>
      <c r="E4" s="386"/>
      <c r="F4" s="386"/>
      <c r="G4" s="386"/>
      <c r="H4" s="386"/>
      <c r="I4" s="386"/>
      <c r="J4" s="386"/>
    </row>
    <row r="5" spans="2:10" ht="17.25" customHeight="1">
      <c r="B5" s="386"/>
      <c r="C5" s="386"/>
      <c r="D5" s="386"/>
      <c r="E5" s="386"/>
      <c r="F5" s="386"/>
      <c r="G5" s="386"/>
      <c r="H5" s="386"/>
      <c r="I5" s="386"/>
      <c r="J5" s="386"/>
    </row>
    <row r="6" spans="2:10" ht="17.25" customHeight="1" thickBot="1">
      <c r="B6" s="387"/>
      <c r="C6" s="387"/>
      <c r="D6" s="387"/>
      <c r="E6" s="387"/>
      <c r="F6" s="387"/>
      <c r="G6" s="387"/>
      <c r="H6" s="387"/>
      <c r="I6" s="387"/>
      <c r="J6" s="387"/>
    </row>
    <row r="7" spans="2:10" ht="17.25" customHeight="1" thickTop="1">
      <c r="B7" s="113"/>
      <c r="C7" s="113"/>
      <c r="D7" s="113"/>
      <c r="E7" s="113"/>
      <c r="F7" s="113"/>
      <c r="G7" s="113"/>
      <c r="H7" s="113"/>
      <c r="I7" s="113"/>
      <c r="J7" s="113"/>
    </row>
    <row r="8" spans="2:10" ht="17.25" customHeight="1">
      <c r="B8" s="113"/>
      <c r="C8" s="113"/>
      <c r="D8" s="113"/>
      <c r="E8" s="113"/>
      <c r="F8" s="113"/>
      <c r="G8" s="113"/>
      <c r="H8" s="113"/>
      <c r="I8" s="113"/>
      <c r="J8" s="113"/>
    </row>
    <row r="9" spans="2:10" ht="17.25" customHeight="1">
      <c r="B9" s="393" t="s">
        <v>211</v>
      </c>
      <c r="C9" s="393"/>
      <c r="D9" s="393"/>
      <c r="E9" s="393"/>
      <c r="F9" s="393"/>
      <c r="G9" s="393"/>
      <c r="H9" s="393"/>
      <c r="I9" s="393"/>
      <c r="J9" s="393"/>
    </row>
    <row r="10" spans="2:10" ht="17.25" customHeight="1">
      <c r="B10" s="113"/>
      <c r="C10" s="113"/>
      <c r="D10" s="113"/>
      <c r="E10" s="113"/>
      <c r="F10" s="113"/>
      <c r="G10" s="113"/>
      <c r="H10" s="113"/>
      <c r="I10" s="113"/>
      <c r="J10" s="113"/>
    </row>
    <row r="11" spans="2:10" ht="17.25" customHeight="1">
      <c r="B11" s="113"/>
      <c r="C11" s="113"/>
      <c r="D11" s="113"/>
      <c r="E11" s="113"/>
      <c r="F11" s="113"/>
      <c r="G11" s="113"/>
      <c r="H11" s="113"/>
      <c r="I11" s="113"/>
      <c r="J11" s="113"/>
    </row>
    <row r="12" spans="2:10" ht="17.25" customHeight="1">
      <c r="B12" s="113" t="s">
        <v>212</v>
      </c>
      <c r="C12" s="113"/>
      <c r="D12" s="113"/>
      <c r="E12" s="113"/>
      <c r="F12" s="113"/>
      <c r="G12" s="113"/>
      <c r="H12" s="113"/>
      <c r="I12" s="113"/>
      <c r="J12" s="113"/>
    </row>
    <row r="13" spans="2:10" ht="17.25" customHeight="1">
      <c r="B13" s="113" t="s">
        <v>213</v>
      </c>
      <c r="C13" s="121" t="s">
        <v>2</v>
      </c>
      <c r="D13" s="394">
        <f>'Input data pokok'!E16</f>
        <v>0</v>
      </c>
      <c r="E13" s="394"/>
      <c r="F13" s="394"/>
      <c r="G13" s="394"/>
      <c r="H13" s="394"/>
      <c r="I13" s="138"/>
      <c r="J13" s="138"/>
    </row>
    <row r="14" spans="2:10" ht="17.25" customHeight="1">
      <c r="B14" s="113" t="s">
        <v>3</v>
      </c>
      <c r="C14" s="121" t="s">
        <v>2</v>
      </c>
      <c r="D14" s="394">
        <f>'Input data pokok'!E17</f>
        <v>0</v>
      </c>
      <c r="E14" s="394"/>
      <c r="F14" s="394"/>
      <c r="G14" s="394"/>
      <c r="H14" s="394"/>
      <c r="I14" s="394"/>
      <c r="J14" s="394"/>
    </row>
    <row r="15" spans="2:10" ht="144" customHeight="1">
      <c r="B15" s="390" t="s">
        <v>336</v>
      </c>
      <c r="C15" s="390"/>
      <c r="D15" s="390"/>
      <c r="E15" s="390"/>
      <c r="F15" s="390"/>
      <c r="G15" s="390"/>
      <c r="H15" s="390"/>
      <c r="I15" s="390"/>
      <c r="J15" s="390"/>
    </row>
    <row r="16" spans="2:10" ht="17.25" customHeight="1">
      <c r="B16" s="113" t="s">
        <v>214</v>
      </c>
      <c r="C16" s="113"/>
      <c r="D16" s="113"/>
      <c r="E16" s="113"/>
      <c r="F16" s="113"/>
      <c r="G16" s="113"/>
      <c r="H16" s="113"/>
      <c r="I16" s="113"/>
      <c r="J16" s="113"/>
    </row>
    <row r="17" spans="2:10" ht="17.25" customHeight="1">
      <c r="B17" s="113"/>
      <c r="C17" s="113"/>
      <c r="D17" s="113"/>
      <c r="E17" s="113"/>
      <c r="F17" s="113"/>
      <c r="G17" s="113"/>
      <c r="H17" s="113"/>
      <c r="I17" s="113"/>
      <c r="J17" s="113"/>
    </row>
    <row r="18" spans="2:10" ht="17.25" customHeight="1">
      <c r="B18" s="145"/>
      <c r="C18" s="113"/>
      <c r="D18" s="113"/>
      <c r="E18" s="113"/>
      <c r="F18" s="113"/>
      <c r="G18" s="113"/>
      <c r="H18" s="113"/>
      <c r="I18" s="113"/>
      <c r="J18" s="113"/>
    </row>
    <row r="19" spans="2:10" ht="17.25" customHeight="1">
      <c r="B19" s="113"/>
      <c r="C19" s="113"/>
      <c r="D19" s="113"/>
      <c r="E19" s="113"/>
      <c r="F19" s="113"/>
      <c r="G19" s="113"/>
      <c r="H19" s="113"/>
      <c r="I19" s="113"/>
      <c r="J19" s="113"/>
    </row>
    <row r="20" spans="2:10" ht="17.25" customHeight="1">
      <c r="B20" s="113"/>
      <c r="C20" s="113"/>
      <c r="D20" s="113"/>
      <c r="E20" s="113"/>
      <c r="F20" s="147"/>
      <c r="G20" s="125"/>
      <c r="H20" s="113"/>
      <c r="I20" s="113"/>
      <c r="J20" s="113"/>
    </row>
    <row r="21" spans="2:10" ht="17.25" customHeight="1">
      <c r="B21" s="113"/>
      <c r="C21" s="113"/>
      <c r="D21" s="113"/>
      <c r="E21" s="113"/>
      <c r="F21" s="151">
        <f>'Input data pokok'!E4</f>
        <v>0</v>
      </c>
      <c r="G21" s="113" t="s">
        <v>323</v>
      </c>
      <c r="H21" s="113"/>
      <c r="I21" s="113"/>
      <c r="J21" s="113"/>
    </row>
    <row r="22" spans="2:10" ht="17.25" customHeight="1">
      <c r="B22" s="113"/>
      <c r="C22" s="113"/>
      <c r="D22" s="113"/>
      <c r="E22" s="113"/>
      <c r="F22" s="113"/>
      <c r="G22" s="113"/>
      <c r="H22" s="113"/>
      <c r="I22" s="113"/>
      <c r="J22" s="113"/>
    </row>
    <row r="23" spans="2:10" ht="17.25" customHeight="1">
      <c r="B23" s="113"/>
      <c r="C23" s="113"/>
      <c r="D23" s="113"/>
      <c r="E23" s="113"/>
      <c r="F23" s="113"/>
      <c r="G23" s="113"/>
      <c r="H23" s="113"/>
      <c r="I23" s="113"/>
      <c r="J23" s="113"/>
    </row>
    <row r="24" spans="2:10" ht="17.25" customHeight="1">
      <c r="B24" s="113"/>
      <c r="C24" s="113"/>
      <c r="D24" s="113"/>
      <c r="E24" s="113"/>
      <c r="F24" s="113"/>
      <c r="G24" s="113"/>
      <c r="H24" s="113"/>
      <c r="I24" s="113"/>
      <c r="J24" s="113"/>
    </row>
    <row r="25" spans="2:10" ht="17.25" customHeight="1">
      <c r="B25" s="113"/>
      <c r="C25" s="113"/>
      <c r="D25" s="113"/>
      <c r="E25" s="113"/>
      <c r="F25" s="113"/>
      <c r="G25" s="113"/>
      <c r="H25" s="113"/>
      <c r="I25" s="113"/>
      <c r="J25" s="113"/>
    </row>
    <row r="26" spans="2:10" ht="17.25" customHeight="1">
      <c r="B26" s="113"/>
      <c r="C26" s="113"/>
      <c r="D26" s="113"/>
      <c r="E26" s="113"/>
      <c r="F26" s="113"/>
      <c r="G26" s="113"/>
      <c r="H26" s="113"/>
      <c r="I26" s="113"/>
      <c r="J26" s="113"/>
    </row>
    <row r="27" spans="2:10" ht="17.25" customHeight="1">
      <c r="B27" s="113"/>
      <c r="C27" s="113"/>
      <c r="D27" s="113"/>
      <c r="E27" s="113"/>
      <c r="F27" s="150">
        <f>'Input data pokok'!E16</f>
        <v>0</v>
      </c>
      <c r="G27" s="113"/>
      <c r="H27" s="113"/>
      <c r="I27" s="113"/>
      <c r="J27" s="113"/>
    </row>
    <row r="28" spans="2:10" ht="17.25" customHeight="1">
      <c r="B28" s="113"/>
      <c r="C28" s="113"/>
      <c r="D28" s="113"/>
      <c r="E28" s="113"/>
      <c r="F28" s="151" t="str">
        <f>"NIP."&amp;'Input data pokok'!G16</f>
        <v>NIP.</v>
      </c>
      <c r="G28" s="113"/>
      <c r="H28" s="113"/>
      <c r="I28" s="113"/>
      <c r="J28" s="113"/>
    </row>
    <row r="29" spans="2:10" ht="17.25" customHeight="1">
      <c r="B29" s="113"/>
      <c r="C29" s="113"/>
      <c r="D29" s="113"/>
      <c r="E29" s="113"/>
      <c r="F29" s="113"/>
      <c r="G29" s="113"/>
      <c r="H29" s="113"/>
      <c r="I29" s="113"/>
      <c r="J29" s="113"/>
    </row>
    <row r="30" spans="2:10" ht="17.25" customHeight="1">
      <c r="B30" s="104" t="s">
        <v>175</v>
      </c>
      <c r="C30" s="113"/>
      <c r="D30" s="113"/>
      <c r="E30" s="113"/>
      <c r="F30" s="113"/>
      <c r="G30" s="113"/>
      <c r="H30" s="113"/>
      <c r="I30" s="113"/>
      <c r="J30" s="113"/>
    </row>
    <row r="31" spans="2:10" ht="17.25" customHeight="1">
      <c r="B31" s="104" t="s">
        <v>322</v>
      </c>
      <c r="C31" s="113"/>
      <c r="D31" s="113"/>
      <c r="E31" s="113"/>
      <c r="F31" s="113"/>
      <c r="G31" s="113"/>
      <c r="H31" s="113"/>
      <c r="I31" s="113"/>
      <c r="J31" s="113"/>
    </row>
  </sheetData>
  <sheetProtection/>
  <mergeCells count="5">
    <mergeCell ref="B2:J6"/>
    <mergeCell ref="B9:J9"/>
    <mergeCell ref="D14:J14"/>
    <mergeCell ref="D13:H13"/>
    <mergeCell ref="B15:J15"/>
  </mergeCells>
  <printOptions horizontalCentered="1"/>
  <pageMargins left="0.7" right="0.7" top="0.5" bottom="0.5" header="0.3" footer="0.3"/>
  <pageSetup orientation="portrait" paperSize="9" r:id="rId3"/>
  <legacyDrawing r:id="rId2"/>
</worksheet>
</file>

<file path=xl/worksheets/sheet15.xml><?xml version="1.0" encoding="utf-8"?>
<worksheet xmlns="http://schemas.openxmlformats.org/spreadsheetml/2006/main" xmlns:r="http://schemas.openxmlformats.org/officeDocument/2006/relationships">
  <sheetPr>
    <tabColor rgb="FFC00000"/>
  </sheetPr>
  <dimension ref="B2:J39"/>
  <sheetViews>
    <sheetView tabSelected="1" zoomScalePageLayoutView="0" workbookViewId="0" topLeftCell="A16">
      <selection activeCell="N25" sqref="N25"/>
    </sheetView>
  </sheetViews>
  <sheetFormatPr defaultColWidth="9.140625" defaultRowHeight="15"/>
  <cols>
    <col min="1" max="1" width="13.28125" style="120" customWidth="1"/>
    <col min="2" max="2" width="13.7109375" style="120" customWidth="1"/>
    <col min="3" max="3" width="2.8515625" style="120" customWidth="1"/>
    <col min="4" max="4" width="10.421875" style="120" customWidth="1"/>
    <col min="5" max="5" width="13.8515625" style="120" customWidth="1"/>
    <col min="6" max="6" width="5.421875" style="120" customWidth="1"/>
    <col min="7" max="7" width="7.8515625" style="120" customWidth="1"/>
    <col min="8" max="8" width="12.140625" style="120" customWidth="1"/>
    <col min="9" max="9" width="7.7109375" style="120" customWidth="1"/>
    <col min="10" max="10" width="13.140625" style="120" customWidth="1"/>
    <col min="11" max="16384" width="9.140625" style="120" customWidth="1"/>
  </cols>
  <sheetData>
    <row r="1" ht="15"/>
    <row r="2" spans="2:10" ht="17.25" customHeight="1">
      <c r="B2" s="386" t="s">
        <v>177</v>
      </c>
      <c r="C2" s="386"/>
      <c r="D2" s="386"/>
      <c r="E2" s="386"/>
      <c r="F2" s="386"/>
      <c r="G2" s="386"/>
      <c r="H2" s="386"/>
      <c r="I2" s="386"/>
      <c r="J2" s="386"/>
    </row>
    <row r="3" spans="2:10" ht="17.25" customHeight="1">
      <c r="B3" s="386"/>
      <c r="C3" s="386"/>
      <c r="D3" s="386"/>
      <c r="E3" s="386"/>
      <c r="F3" s="386"/>
      <c r="G3" s="386"/>
      <c r="H3" s="386"/>
      <c r="I3" s="386"/>
      <c r="J3" s="386"/>
    </row>
    <row r="4" spans="2:10" ht="17.25" customHeight="1">
      <c r="B4" s="386"/>
      <c r="C4" s="386"/>
      <c r="D4" s="386"/>
      <c r="E4" s="386"/>
      <c r="F4" s="386"/>
      <c r="G4" s="386"/>
      <c r="H4" s="386"/>
      <c r="I4" s="386"/>
      <c r="J4" s="386"/>
    </row>
    <row r="5" spans="2:10" ht="17.25" customHeight="1">
      <c r="B5" s="386"/>
      <c r="C5" s="386"/>
      <c r="D5" s="386"/>
      <c r="E5" s="386"/>
      <c r="F5" s="386"/>
      <c r="G5" s="386"/>
      <c r="H5" s="386"/>
      <c r="I5" s="386"/>
      <c r="J5" s="386"/>
    </row>
    <row r="6" spans="2:10" ht="17.25" customHeight="1" thickBot="1">
      <c r="B6" s="387"/>
      <c r="C6" s="387"/>
      <c r="D6" s="387"/>
      <c r="E6" s="387"/>
      <c r="F6" s="387"/>
      <c r="G6" s="387"/>
      <c r="H6" s="387"/>
      <c r="I6" s="387"/>
      <c r="J6" s="387"/>
    </row>
    <row r="7" spans="2:10" ht="17.25" customHeight="1" thickTop="1">
      <c r="B7" s="113"/>
      <c r="C7" s="113"/>
      <c r="D7" s="113"/>
      <c r="E7" s="113"/>
      <c r="F7" s="113"/>
      <c r="G7" s="113"/>
      <c r="H7" s="113"/>
      <c r="I7" s="113"/>
      <c r="J7" s="113"/>
    </row>
    <row r="8" spans="2:10" ht="17.25" customHeight="1">
      <c r="B8" s="393" t="s">
        <v>244</v>
      </c>
      <c r="C8" s="393"/>
      <c r="D8" s="393"/>
      <c r="E8" s="393"/>
      <c r="F8" s="393"/>
      <c r="G8" s="393"/>
      <c r="H8" s="393"/>
      <c r="I8" s="393"/>
      <c r="J8" s="393"/>
    </row>
    <row r="9" spans="2:10" ht="17.25" customHeight="1">
      <c r="B9" s="396" t="s">
        <v>337</v>
      </c>
      <c r="C9" s="396"/>
      <c r="D9" s="396"/>
      <c r="E9" s="396"/>
      <c r="F9" s="396"/>
      <c r="G9" s="396"/>
      <c r="H9" s="396"/>
      <c r="I9" s="396"/>
      <c r="J9" s="396"/>
    </row>
    <row r="10" spans="2:10" ht="17.25" customHeight="1">
      <c r="B10" s="113"/>
      <c r="C10" s="113"/>
      <c r="D10" s="113"/>
      <c r="E10" s="113"/>
      <c r="F10" s="113"/>
      <c r="G10" s="113"/>
      <c r="H10" s="113"/>
      <c r="I10" s="113"/>
      <c r="J10" s="113"/>
    </row>
    <row r="11" spans="2:10" ht="17.25" customHeight="1">
      <c r="B11" s="113" t="s">
        <v>245</v>
      </c>
      <c r="C11" s="113"/>
      <c r="D11" s="113"/>
      <c r="E11" s="113"/>
      <c r="F11" s="113"/>
      <c r="G11" s="113"/>
      <c r="H11" s="113"/>
      <c r="I11" s="113"/>
      <c r="J11" s="113"/>
    </row>
    <row r="12" spans="2:10" ht="17.25" customHeight="1">
      <c r="B12" s="113" t="s">
        <v>213</v>
      </c>
      <c r="C12" s="121" t="s">
        <v>2</v>
      </c>
      <c r="D12" s="395">
        <f>'Input data pokok'!E9</f>
        <v>0</v>
      </c>
      <c r="E12" s="395"/>
      <c r="F12" s="395"/>
      <c r="G12" s="395"/>
      <c r="H12" s="395"/>
      <c r="I12" s="138"/>
      <c r="J12" s="138"/>
    </row>
    <row r="13" spans="2:10" ht="17.25" customHeight="1">
      <c r="B13" s="113" t="s">
        <v>3</v>
      </c>
      <c r="C13" s="121" t="s">
        <v>2</v>
      </c>
      <c r="D13" s="147" t="str">
        <f>'Input data pokok'!E10&amp;" "&amp;IF('Input data pokok'!G3=1,"Kabupaten",IF('Input data pokok'!G3=2,"Kota",IF('Input data pokok'!G3=3,"Provinsi")))&amp;" "&amp;IF('Input data pokok'!G3=3,'Input data pokok'!E5,'Input data pokok'!E3)</f>
        <v> FALSE </v>
      </c>
      <c r="E13" s="146"/>
      <c r="F13" s="146"/>
      <c r="G13" s="146"/>
      <c r="H13" s="146"/>
      <c r="I13" s="146"/>
      <c r="J13" s="146"/>
    </row>
    <row r="14" spans="2:10" ht="17.25" customHeight="1">
      <c r="B14" s="113" t="s">
        <v>4</v>
      </c>
      <c r="C14" s="121" t="s">
        <v>2</v>
      </c>
      <c r="D14" s="148">
        <f>'Input data pokok'!E11</f>
        <v>0</v>
      </c>
      <c r="E14" s="143"/>
      <c r="F14" s="143"/>
      <c r="G14" s="143"/>
      <c r="H14" s="143"/>
      <c r="I14" s="143"/>
      <c r="J14" s="143"/>
    </row>
    <row r="15" spans="2:10" ht="17.25" customHeight="1">
      <c r="B15" s="113" t="s">
        <v>246</v>
      </c>
      <c r="C15" s="121"/>
      <c r="D15" s="143"/>
      <c r="E15" s="143"/>
      <c r="F15" s="143"/>
      <c r="G15" s="143"/>
      <c r="H15" s="143"/>
      <c r="I15" s="143"/>
      <c r="J15" s="143"/>
    </row>
    <row r="16" spans="2:10" ht="17.25" customHeight="1">
      <c r="B16" s="113" t="s">
        <v>213</v>
      </c>
      <c r="C16" s="121" t="s">
        <v>2</v>
      </c>
      <c r="D16" s="149">
        <f>'Input data pokok'!E12</f>
        <v>0</v>
      </c>
      <c r="E16" s="143"/>
      <c r="F16" s="143"/>
      <c r="G16" s="143"/>
      <c r="H16" s="143"/>
      <c r="I16" s="143"/>
      <c r="J16" s="143"/>
    </row>
    <row r="17" spans="2:10" ht="17.25" customHeight="1">
      <c r="B17" s="113" t="s">
        <v>247</v>
      </c>
      <c r="C17" s="121" t="s">
        <v>2</v>
      </c>
      <c r="D17" s="394">
        <f>'Input data pokok'!G12</f>
        <v>0</v>
      </c>
      <c r="E17" s="394"/>
      <c r="F17" s="143"/>
      <c r="G17" s="143"/>
      <c r="H17" s="143"/>
      <c r="I17" s="143"/>
      <c r="J17" s="143"/>
    </row>
    <row r="18" spans="2:10" ht="17.25" customHeight="1">
      <c r="B18" s="113" t="s">
        <v>248</v>
      </c>
      <c r="C18" s="121" t="s">
        <v>2</v>
      </c>
      <c r="D18" s="148">
        <f>'Input data pokok'!E13</f>
        <v>0</v>
      </c>
      <c r="E18" s="143"/>
      <c r="F18" s="143"/>
      <c r="G18" s="143"/>
      <c r="H18" s="143"/>
      <c r="I18" s="143"/>
      <c r="J18" s="143"/>
    </row>
    <row r="19" spans="2:10" ht="17.25" customHeight="1">
      <c r="B19" s="113" t="s">
        <v>3</v>
      </c>
      <c r="C19" s="121" t="s">
        <v>2</v>
      </c>
      <c r="D19" s="148">
        <f>'Input data pokok'!E14</f>
        <v>0</v>
      </c>
      <c r="E19" s="143"/>
      <c r="F19" s="143"/>
      <c r="G19" s="143"/>
      <c r="H19" s="143"/>
      <c r="I19" s="143"/>
      <c r="J19" s="143"/>
    </row>
    <row r="20" spans="2:10" ht="17.25" customHeight="1">
      <c r="B20" s="113" t="s">
        <v>4</v>
      </c>
      <c r="C20" s="121" t="s">
        <v>2</v>
      </c>
      <c r="D20" s="148">
        <f>'Input data pokok'!E15</f>
        <v>0</v>
      </c>
      <c r="E20" s="143"/>
      <c r="F20" s="143"/>
      <c r="G20" s="143"/>
      <c r="H20" s="143"/>
      <c r="I20" s="143"/>
      <c r="J20" s="143"/>
    </row>
    <row r="21" spans="2:10" ht="17.25" customHeight="1">
      <c r="B21" s="113"/>
      <c r="C21" s="121"/>
      <c r="D21" s="143"/>
      <c r="E21" s="143"/>
      <c r="F21" s="143"/>
      <c r="G21" s="143"/>
      <c r="H21" s="143"/>
      <c r="I21" s="143"/>
      <c r="J21" s="143"/>
    </row>
    <row r="22" spans="2:10" ht="119.25" customHeight="1">
      <c r="B22" s="397" t="s">
        <v>338</v>
      </c>
      <c r="C22" s="397"/>
      <c r="D22" s="397"/>
      <c r="E22" s="397"/>
      <c r="F22" s="397"/>
      <c r="G22" s="397"/>
      <c r="H22" s="397"/>
      <c r="I22" s="397"/>
      <c r="J22" s="397"/>
    </row>
    <row r="23" spans="2:10" ht="17.25" customHeight="1">
      <c r="B23" s="113" t="s">
        <v>214</v>
      </c>
      <c r="C23" s="113"/>
      <c r="D23" s="113"/>
      <c r="E23" s="113"/>
      <c r="F23" s="113"/>
      <c r="G23" s="113"/>
      <c r="H23" s="113"/>
      <c r="I23" s="113"/>
      <c r="J23" s="113"/>
    </row>
    <row r="24" spans="2:10" ht="17.25" customHeight="1">
      <c r="B24" s="113"/>
      <c r="C24" s="113"/>
      <c r="D24" s="113"/>
      <c r="E24" s="113"/>
      <c r="F24" s="113"/>
      <c r="G24" s="113"/>
      <c r="H24" s="113"/>
      <c r="I24" s="113"/>
      <c r="J24" s="113"/>
    </row>
    <row r="25" spans="2:10" ht="17.25" customHeight="1">
      <c r="B25" s="145"/>
      <c r="C25" s="113"/>
      <c r="D25" s="113"/>
      <c r="E25" s="113"/>
      <c r="F25" s="113"/>
      <c r="G25" s="113"/>
      <c r="H25" s="113"/>
      <c r="I25" s="113"/>
      <c r="J25" s="113"/>
    </row>
    <row r="26" spans="2:10" ht="17.25" customHeight="1">
      <c r="B26" s="113"/>
      <c r="C26" s="113"/>
      <c r="D26" s="113"/>
      <c r="E26" s="113"/>
      <c r="F26" s="113"/>
      <c r="G26" s="113"/>
      <c r="H26" s="113"/>
      <c r="I26" s="113"/>
      <c r="J26" s="113"/>
    </row>
    <row r="27" spans="2:10" ht="17.25" customHeight="1">
      <c r="B27" s="113"/>
      <c r="C27" s="113"/>
      <c r="D27" s="113"/>
      <c r="E27" s="113"/>
      <c r="F27" s="113"/>
      <c r="G27" s="113"/>
      <c r="H27" s="147" t="str">
        <f>'Input data pokok'!E4&amp;","&amp;" "&amp;'Input data pokok'!E30</f>
        <v>, </v>
      </c>
      <c r="I27" s="113"/>
      <c r="J27" s="113"/>
    </row>
    <row r="28" spans="2:10" ht="17.25" customHeight="1">
      <c r="B28" s="113"/>
      <c r="C28" s="113" t="s">
        <v>254</v>
      </c>
      <c r="D28" s="113"/>
      <c r="E28" s="113"/>
      <c r="F28" s="113"/>
      <c r="G28" s="113"/>
      <c r="H28" s="113" t="s">
        <v>253</v>
      </c>
      <c r="I28" s="113"/>
      <c r="J28" s="113"/>
    </row>
    <row r="29" spans="2:10" ht="17.25" customHeight="1">
      <c r="B29" s="113"/>
      <c r="C29" s="113"/>
      <c r="D29" s="113"/>
      <c r="E29" s="113"/>
      <c r="F29" s="113"/>
      <c r="G29" s="113"/>
      <c r="H29" s="113"/>
      <c r="I29" s="113"/>
      <c r="J29" s="113"/>
    </row>
    <row r="30" spans="2:10" ht="17.25" customHeight="1">
      <c r="B30" s="113"/>
      <c r="C30" s="113"/>
      <c r="D30" s="113"/>
      <c r="E30" s="113"/>
      <c r="F30" s="113"/>
      <c r="G30" s="113"/>
      <c r="H30" s="113"/>
      <c r="I30" s="113"/>
      <c r="J30" s="113"/>
    </row>
    <row r="31" spans="2:10" ht="17.25" customHeight="1">
      <c r="B31" s="113"/>
      <c r="C31" s="113"/>
      <c r="D31" s="113"/>
      <c r="E31" s="113"/>
      <c r="F31" s="113"/>
      <c r="G31" s="113"/>
      <c r="H31" s="113"/>
      <c r="I31" s="113"/>
      <c r="J31" s="113"/>
    </row>
    <row r="32" spans="2:10" ht="17.25" customHeight="1">
      <c r="B32" s="113"/>
      <c r="C32" s="113"/>
      <c r="D32" s="113"/>
      <c r="E32" s="113"/>
      <c r="F32" s="113"/>
      <c r="G32" s="113"/>
      <c r="H32" s="113"/>
      <c r="I32" s="113"/>
      <c r="J32" s="113"/>
    </row>
    <row r="33" spans="2:10" ht="17.25" customHeight="1">
      <c r="B33" s="113"/>
      <c r="C33" s="113"/>
      <c r="D33" s="113"/>
      <c r="E33" s="113"/>
      <c r="F33" s="113"/>
      <c r="G33" s="113"/>
      <c r="H33" s="113"/>
      <c r="I33" s="113"/>
      <c r="J33" s="113"/>
    </row>
    <row r="34" spans="2:10" ht="17.25" customHeight="1">
      <c r="B34" s="113"/>
      <c r="C34" s="113"/>
      <c r="D34" s="113"/>
      <c r="E34" s="113"/>
      <c r="F34" s="113"/>
      <c r="G34" s="113"/>
      <c r="H34" s="113"/>
      <c r="I34" s="113"/>
      <c r="J34" s="113"/>
    </row>
    <row r="35" spans="2:10" ht="17.25" customHeight="1">
      <c r="B35" s="113"/>
      <c r="C35" s="150">
        <f>D16</f>
        <v>0</v>
      </c>
      <c r="D35" s="113"/>
      <c r="E35" s="113"/>
      <c r="F35" s="113"/>
      <c r="G35" s="113"/>
      <c r="H35" s="150">
        <f>D12</f>
        <v>0</v>
      </c>
      <c r="I35" s="113"/>
      <c r="J35" s="113"/>
    </row>
    <row r="36" spans="2:10" ht="17.25" customHeight="1">
      <c r="B36" s="113"/>
      <c r="C36" s="151" t="str">
        <f>"NIP."&amp;D17</f>
        <v>NIP.0</v>
      </c>
      <c r="D36" s="113"/>
      <c r="E36" s="113"/>
      <c r="F36" s="113"/>
      <c r="G36" s="113"/>
      <c r="H36" s="113" t="str">
        <f>D13</f>
        <v> FALSE </v>
      </c>
      <c r="I36" s="113"/>
      <c r="J36" s="113"/>
    </row>
    <row r="37" spans="2:10" ht="17.25" customHeight="1">
      <c r="B37" s="113"/>
      <c r="C37" s="113"/>
      <c r="D37" s="113"/>
      <c r="E37" s="113"/>
      <c r="F37" s="113"/>
      <c r="G37" s="113"/>
      <c r="H37" s="113"/>
      <c r="I37" s="113"/>
      <c r="J37" s="113"/>
    </row>
    <row r="38" spans="2:10" ht="17.25" customHeight="1">
      <c r="B38" s="113"/>
      <c r="C38" s="113"/>
      <c r="D38" s="113"/>
      <c r="E38" s="113"/>
      <c r="F38" s="113"/>
      <c r="G38" s="113"/>
      <c r="H38" s="113"/>
      <c r="I38" s="113"/>
      <c r="J38" s="113"/>
    </row>
    <row r="39" spans="2:10" ht="17.25" customHeight="1">
      <c r="B39" s="104"/>
      <c r="C39" s="113"/>
      <c r="D39" s="113"/>
      <c r="E39" s="113"/>
      <c r="F39" s="113"/>
      <c r="G39" s="113"/>
      <c r="H39" s="113"/>
      <c r="I39" s="113"/>
      <c r="J39" s="113"/>
    </row>
  </sheetData>
  <sheetProtection/>
  <mergeCells count="6">
    <mergeCell ref="B2:J6"/>
    <mergeCell ref="B8:J8"/>
    <mergeCell ref="D12:H12"/>
    <mergeCell ref="B9:J9"/>
    <mergeCell ref="B22:J22"/>
    <mergeCell ref="D17:E17"/>
  </mergeCells>
  <printOptions horizontalCentered="1"/>
  <pageMargins left="0.7" right="0.7" top="0.5" bottom="0.5" header="0.3" footer="0.3"/>
  <pageSetup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B2:J42"/>
  <sheetViews>
    <sheetView zoomScalePageLayoutView="0" workbookViewId="0" topLeftCell="B1">
      <pane ySplit="2" topLeftCell="A3" activePane="bottomLeft" state="frozen"/>
      <selection pane="topLeft" activeCell="A1" sqref="A1"/>
      <selection pane="bottomLeft" activeCell="E4" sqref="E4"/>
    </sheetView>
  </sheetViews>
  <sheetFormatPr defaultColWidth="9.140625" defaultRowHeight="15"/>
  <cols>
    <col min="1" max="1" width="9.140625" style="129" customWidth="1"/>
    <col min="2" max="2" width="4.7109375" style="129" customWidth="1"/>
    <col min="3" max="3" width="42.421875" style="129" customWidth="1"/>
    <col min="4" max="4" width="2.57421875" style="129" customWidth="1"/>
    <col min="5" max="5" width="66.7109375" style="129" customWidth="1"/>
    <col min="6" max="6" width="5.28125" style="129" customWidth="1"/>
    <col min="7" max="7" width="29.8515625" style="129" customWidth="1"/>
    <col min="8" max="16384" width="9.140625" style="129" customWidth="1"/>
  </cols>
  <sheetData>
    <row r="1" ht="14.25"/>
    <row r="2" spans="2:7" ht="25.5" customHeight="1">
      <c r="B2" s="254" t="s">
        <v>225</v>
      </c>
      <c r="C2" s="254"/>
      <c r="D2" s="254"/>
      <c r="E2" s="254"/>
      <c r="F2" s="254"/>
      <c r="G2" s="254"/>
    </row>
    <row r="3" spans="2:7" ht="22.5" customHeight="1">
      <c r="B3" s="132">
        <v>1</v>
      </c>
      <c r="C3" s="133" t="s">
        <v>219</v>
      </c>
      <c r="D3" s="134" t="s">
        <v>2</v>
      </c>
      <c r="E3" s="170"/>
      <c r="F3" s="154" t="s">
        <v>261</v>
      </c>
      <c r="G3" s="155"/>
    </row>
    <row r="4" spans="2:7" ht="18" customHeight="1">
      <c r="B4" s="132">
        <f>B3+1</f>
        <v>2</v>
      </c>
      <c r="C4" s="133" t="s">
        <v>228</v>
      </c>
      <c r="D4" s="134" t="s">
        <v>2</v>
      </c>
      <c r="E4" s="170"/>
      <c r="F4" s="154"/>
      <c r="G4" s="156"/>
    </row>
    <row r="5" spans="2:7" ht="18" customHeight="1">
      <c r="B5" s="132"/>
      <c r="C5" s="133" t="s">
        <v>249</v>
      </c>
      <c r="D5" s="134" t="s">
        <v>2</v>
      </c>
      <c r="E5" s="170"/>
      <c r="F5" s="154"/>
      <c r="G5" s="156"/>
    </row>
    <row r="6" spans="2:7" ht="18" customHeight="1">
      <c r="B6" s="132">
        <f>B4+1</f>
        <v>3</v>
      </c>
      <c r="C6" s="133" t="s">
        <v>311</v>
      </c>
      <c r="D6" s="134" t="s">
        <v>2</v>
      </c>
      <c r="E6" s="252" t="s">
        <v>327</v>
      </c>
      <c r="F6" s="252"/>
      <c r="G6" s="253"/>
    </row>
    <row r="7" spans="2:7" ht="19.5" customHeight="1">
      <c r="B7" s="132">
        <f>B6+1</f>
        <v>4</v>
      </c>
      <c r="C7" s="135" t="s">
        <v>10</v>
      </c>
      <c r="D7" s="134" t="s">
        <v>2</v>
      </c>
      <c r="E7" s="178" t="s">
        <v>313</v>
      </c>
      <c r="F7" s="154"/>
      <c r="G7" s="156"/>
    </row>
    <row r="8" spans="2:7" ht="18" customHeight="1">
      <c r="B8" s="132">
        <f>B7+1</f>
        <v>5</v>
      </c>
      <c r="C8" s="133" t="s">
        <v>220</v>
      </c>
      <c r="D8" s="134" t="s">
        <v>2</v>
      </c>
      <c r="E8" s="157">
        <v>2018</v>
      </c>
      <c r="F8" s="154"/>
      <c r="G8" s="156"/>
    </row>
    <row r="9" spans="2:7" ht="18" customHeight="1">
      <c r="B9" s="132">
        <f>B8+1</f>
        <v>6</v>
      </c>
      <c r="C9" s="171" t="s">
        <v>255</v>
      </c>
      <c r="D9" s="134" t="s">
        <v>2</v>
      </c>
      <c r="E9" s="170"/>
      <c r="F9" s="154" t="s">
        <v>69</v>
      </c>
      <c r="G9" s="155"/>
    </row>
    <row r="10" spans="2:7" ht="18" customHeight="1">
      <c r="B10" s="132"/>
      <c r="C10" s="171" t="s">
        <v>3</v>
      </c>
      <c r="D10" s="134"/>
      <c r="E10" s="255"/>
      <c r="F10" s="255"/>
      <c r="G10" s="256"/>
    </row>
    <row r="11" spans="2:7" ht="18" customHeight="1">
      <c r="B11" s="132"/>
      <c r="C11" s="171" t="s">
        <v>4</v>
      </c>
      <c r="D11" s="134" t="s">
        <v>2</v>
      </c>
      <c r="E11" s="255"/>
      <c r="F11" s="255"/>
      <c r="G11" s="256"/>
    </row>
    <row r="12" spans="2:7" ht="18" customHeight="1">
      <c r="B12" s="132">
        <v>7</v>
      </c>
      <c r="C12" s="171" t="s">
        <v>250</v>
      </c>
      <c r="D12" s="134" t="s">
        <v>2</v>
      </c>
      <c r="E12" s="170"/>
      <c r="F12" s="154" t="s">
        <v>69</v>
      </c>
      <c r="G12" s="174"/>
    </row>
    <row r="13" spans="2:7" ht="18" customHeight="1">
      <c r="B13" s="132"/>
      <c r="C13" s="171" t="s">
        <v>251</v>
      </c>
      <c r="D13" s="134" t="s">
        <v>2</v>
      </c>
      <c r="E13" s="153"/>
      <c r="F13" s="154"/>
      <c r="G13" s="154"/>
    </row>
    <row r="14" spans="2:7" ht="18" customHeight="1">
      <c r="B14" s="132"/>
      <c r="C14" s="171" t="s">
        <v>3</v>
      </c>
      <c r="D14" s="134" t="s">
        <v>2</v>
      </c>
      <c r="E14" s="257"/>
      <c r="F14" s="257"/>
      <c r="G14" s="258"/>
    </row>
    <row r="15" spans="2:7" ht="18" customHeight="1">
      <c r="B15" s="132"/>
      <c r="C15" s="171" t="s">
        <v>4</v>
      </c>
      <c r="D15" s="134" t="s">
        <v>2</v>
      </c>
      <c r="E15" s="257"/>
      <c r="F15" s="257"/>
      <c r="G15" s="258"/>
    </row>
    <row r="16" spans="2:7" ht="18" customHeight="1">
      <c r="B16" s="132">
        <v>8</v>
      </c>
      <c r="C16" s="171" t="s">
        <v>232</v>
      </c>
      <c r="D16" s="134" t="s">
        <v>2</v>
      </c>
      <c r="E16" s="172"/>
      <c r="F16" s="154" t="s">
        <v>69</v>
      </c>
      <c r="G16" s="174"/>
    </row>
    <row r="17" spans="2:7" ht="18" customHeight="1">
      <c r="B17" s="132"/>
      <c r="C17" s="171" t="s">
        <v>3</v>
      </c>
      <c r="D17" s="134" t="s">
        <v>2</v>
      </c>
      <c r="E17" s="172"/>
      <c r="F17" s="153"/>
      <c r="G17" s="155"/>
    </row>
    <row r="18" spans="2:7" ht="28.5" customHeight="1">
      <c r="B18" s="132">
        <f>B16+1</f>
        <v>9</v>
      </c>
      <c r="C18" s="135" t="s">
        <v>224</v>
      </c>
      <c r="D18" s="134" t="s">
        <v>2</v>
      </c>
      <c r="E18" s="179" t="s">
        <v>314</v>
      </c>
      <c r="F18" s="154" t="s">
        <v>69</v>
      </c>
      <c r="G18" s="174" t="s">
        <v>315</v>
      </c>
    </row>
    <row r="19" spans="2:7" ht="18" customHeight="1">
      <c r="B19" s="132">
        <f>B18+1</f>
        <v>10</v>
      </c>
      <c r="C19" s="133" t="s">
        <v>262</v>
      </c>
      <c r="D19" s="134" t="s">
        <v>2</v>
      </c>
      <c r="E19" s="172"/>
      <c r="F19" s="154" t="s">
        <v>69</v>
      </c>
      <c r="G19" s="174"/>
    </row>
    <row r="20" spans="2:7" ht="18" customHeight="1">
      <c r="B20" s="132"/>
      <c r="C20" s="133" t="s">
        <v>3</v>
      </c>
      <c r="D20" s="134"/>
      <c r="E20" s="257"/>
      <c r="F20" s="257"/>
      <c r="G20" s="258"/>
    </row>
    <row r="21" spans="2:7" ht="18" customHeight="1">
      <c r="B21" s="132"/>
      <c r="C21" s="133" t="s">
        <v>263</v>
      </c>
      <c r="D21" s="134" t="s">
        <v>2</v>
      </c>
      <c r="E21" s="255"/>
      <c r="F21" s="255"/>
      <c r="G21" s="256"/>
    </row>
    <row r="22" spans="2:7" ht="18" customHeight="1">
      <c r="B22" s="132">
        <v>12</v>
      </c>
      <c r="C22" s="122" t="s">
        <v>252</v>
      </c>
      <c r="D22" s="134" t="s">
        <v>2</v>
      </c>
      <c r="E22" s="123"/>
      <c r="F22" s="154"/>
      <c r="G22" s="156"/>
    </row>
    <row r="23" spans="2:7" ht="18" customHeight="1">
      <c r="B23" s="132"/>
      <c r="C23" s="122" t="s">
        <v>44</v>
      </c>
      <c r="D23" s="134" t="s">
        <v>2</v>
      </c>
      <c r="E23" s="124"/>
      <c r="F23" s="154"/>
      <c r="G23" s="156"/>
    </row>
    <row r="24" spans="2:7" ht="18" customHeight="1">
      <c r="B24" s="132"/>
      <c r="C24" s="122" t="s">
        <v>45</v>
      </c>
      <c r="D24" s="134" t="s">
        <v>2</v>
      </c>
      <c r="E24" s="124"/>
      <c r="F24" s="154"/>
      <c r="G24" s="156"/>
    </row>
    <row r="25" spans="2:7" ht="18" customHeight="1">
      <c r="B25" s="132">
        <v>13</v>
      </c>
      <c r="C25" s="133" t="s">
        <v>222</v>
      </c>
      <c r="D25" s="134" t="s">
        <v>2</v>
      </c>
      <c r="E25" s="172"/>
      <c r="F25" s="154" t="s">
        <v>69</v>
      </c>
      <c r="G25" s="174"/>
    </row>
    <row r="26" spans="2:7" ht="18" customHeight="1">
      <c r="B26" s="132">
        <f>B25+1</f>
        <v>14</v>
      </c>
      <c r="C26" s="133" t="s">
        <v>223</v>
      </c>
      <c r="D26" s="134" t="s">
        <v>2</v>
      </c>
      <c r="E26" s="172"/>
      <c r="F26" s="154" t="s">
        <v>69</v>
      </c>
      <c r="G26" s="174"/>
    </row>
    <row r="27" spans="2:7" ht="18" customHeight="1">
      <c r="B27" s="132">
        <f>B26+1</f>
        <v>15</v>
      </c>
      <c r="C27" s="133" t="s">
        <v>221</v>
      </c>
      <c r="D27" s="134" t="s">
        <v>2</v>
      </c>
      <c r="E27" s="172"/>
      <c r="F27" s="154" t="s">
        <v>69</v>
      </c>
      <c r="G27" s="174"/>
    </row>
    <row r="28" spans="2:7" ht="18" customHeight="1">
      <c r="B28" s="132">
        <f>B27+1</f>
        <v>16</v>
      </c>
      <c r="C28" s="133" t="s">
        <v>226</v>
      </c>
      <c r="D28" s="134" t="s">
        <v>2</v>
      </c>
      <c r="E28" s="172"/>
      <c r="F28" s="154" t="s">
        <v>69</v>
      </c>
      <c r="G28" s="173"/>
    </row>
    <row r="29" spans="2:7" ht="18" customHeight="1">
      <c r="B29" s="132">
        <f>B26+1</f>
        <v>15</v>
      </c>
      <c r="C29" s="133" t="s">
        <v>227</v>
      </c>
      <c r="D29" s="134" t="s">
        <v>2</v>
      </c>
      <c r="E29" s="178"/>
      <c r="F29" s="154"/>
      <c r="G29" s="156"/>
    </row>
    <row r="30" spans="2:7" ht="18" customHeight="1">
      <c r="B30" s="132">
        <v>16</v>
      </c>
      <c r="C30" s="133" t="s">
        <v>264</v>
      </c>
      <c r="D30" s="134"/>
      <c r="E30" s="158"/>
      <c r="F30" s="154"/>
      <c r="G30" s="156"/>
    </row>
    <row r="31" spans="2:7" ht="18" customHeight="1">
      <c r="B31" s="132">
        <v>17</v>
      </c>
      <c r="C31" s="133" t="s">
        <v>265</v>
      </c>
      <c r="D31" s="134"/>
      <c r="E31" s="158"/>
      <c r="F31" s="154"/>
      <c r="G31" s="156"/>
    </row>
    <row r="32" spans="2:7" ht="18" customHeight="1">
      <c r="B32" s="132">
        <v>18</v>
      </c>
      <c r="C32" s="133" t="s">
        <v>258</v>
      </c>
      <c r="D32" s="134"/>
      <c r="E32" s="158"/>
      <c r="F32" s="154"/>
      <c r="G32" s="156"/>
    </row>
    <row r="33" spans="2:7" ht="18" customHeight="1">
      <c r="B33" s="132">
        <v>19</v>
      </c>
      <c r="C33" s="133" t="s">
        <v>259</v>
      </c>
      <c r="D33" s="134" t="s">
        <v>2</v>
      </c>
      <c r="E33" s="158"/>
      <c r="F33" s="154"/>
      <c r="G33" s="156"/>
    </row>
    <row r="34" spans="2:7" ht="14.25">
      <c r="B34" s="132">
        <v>20</v>
      </c>
      <c r="C34" s="133" t="s">
        <v>272</v>
      </c>
      <c r="D34" s="134" t="s">
        <v>2</v>
      </c>
      <c r="E34" s="168"/>
      <c r="F34" s="154"/>
      <c r="G34" s="156"/>
    </row>
    <row r="35" ht="14.25">
      <c r="D35" s="130"/>
    </row>
    <row r="36" spans="4:10" ht="14.25">
      <c r="D36" s="130"/>
      <c r="F36" s="131"/>
      <c r="G36" s="131"/>
      <c r="H36" s="131"/>
      <c r="I36" s="131"/>
      <c r="J36" s="131"/>
    </row>
    <row r="37" spans="6:10" ht="14.25">
      <c r="F37" s="131"/>
      <c r="G37" s="131"/>
      <c r="H37" s="131"/>
      <c r="I37" s="131"/>
      <c r="J37" s="131"/>
    </row>
    <row r="38" spans="6:10" ht="14.25">
      <c r="F38" s="131"/>
      <c r="G38" s="131"/>
      <c r="H38" s="131"/>
      <c r="I38" s="131"/>
      <c r="J38" s="131"/>
    </row>
    <row r="40" spans="4:5" ht="14.25">
      <c r="D40" s="130"/>
      <c r="E40" s="130"/>
    </row>
    <row r="41" spans="4:5" ht="14.25">
      <c r="D41" s="130"/>
      <c r="E41" s="130"/>
    </row>
    <row r="42" spans="4:5" ht="14.25">
      <c r="D42" s="130"/>
      <c r="E42" s="130"/>
    </row>
  </sheetData>
  <sheetProtection/>
  <mergeCells count="8">
    <mergeCell ref="E6:G6"/>
    <mergeCell ref="B2:G2"/>
    <mergeCell ref="E21:G21"/>
    <mergeCell ref="E11:G11"/>
    <mergeCell ref="E10:G10"/>
    <mergeCell ref="E15:G15"/>
    <mergeCell ref="E14:G14"/>
    <mergeCell ref="E20:G20"/>
  </mergeCells>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sheetPr>
    <tabColor rgb="FFC00000"/>
  </sheetPr>
  <dimension ref="B2:AZ57"/>
  <sheetViews>
    <sheetView zoomScale="90" zoomScaleNormal="90" zoomScalePageLayoutView="0" workbookViewId="0" topLeftCell="B2">
      <pane xSplit="14" ySplit="13" topLeftCell="S15" activePane="bottomRight" state="frozen"/>
      <selection pane="topLeft" activeCell="B2" sqref="B2"/>
      <selection pane="topRight" activeCell="P2" sqref="P2"/>
      <selection pane="bottomLeft" activeCell="B15" sqref="B15"/>
      <selection pane="bottomRight" activeCell="T22" sqref="T22"/>
    </sheetView>
  </sheetViews>
  <sheetFormatPr defaultColWidth="9.140625" defaultRowHeight="15"/>
  <cols>
    <col min="1" max="1" width="9.140625" style="2" customWidth="1"/>
    <col min="2" max="2" width="4.421875" style="2" customWidth="1"/>
    <col min="3" max="3" width="21.8515625" style="2" customWidth="1"/>
    <col min="4" max="4" width="3.57421875" style="2" customWidth="1"/>
    <col min="5" max="5" width="4.8515625" style="2" customWidth="1"/>
    <col min="6" max="6" width="7.00390625" style="2" customWidth="1"/>
    <col min="7" max="7" width="4.8515625" style="3" customWidth="1"/>
    <col min="8" max="8" width="5.00390625" style="2" customWidth="1"/>
    <col min="9" max="9" width="5.57421875" style="2" customWidth="1"/>
    <col min="10" max="10" width="3.7109375" style="3" customWidth="1"/>
    <col min="11" max="11" width="4.00390625" style="2" customWidth="1"/>
    <col min="12" max="12" width="5.57421875" style="2" customWidth="1"/>
    <col min="13" max="13" width="3.421875" style="2" customWidth="1"/>
    <col min="14" max="14" width="3.8515625" style="2" customWidth="1"/>
    <col min="15" max="15" width="4.00390625" style="2" customWidth="1"/>
    <col min="16" max="16" width="8.8515625" style="2" customWidth="1"/>
    <col min="17" max="17" width="7.140625" style="2" customWidth="1"/>
    <col min="18" max="18" width="10.7109375" style="2" customWidth="1"/>
    <col min="19" max="19" width="9.140625" style="2" customWidth="1"/>
    <col min="20" max="20" width="12.421875" style="2" customWidth="1"/>
    <col min="21" max="21" width="11.7109375" style="10" customWidth="1"/>
    <col min="22" max="22" width="10.00390625" style="2" customWidth="1"/>
    <col min="23" max="23" width="9.140625" style="2" customWidth="1"/>
    <col min="24" max="24" width="11.421875" style="2" customWidth="1"/>
    <col min="25" max="25" width="10.421875" style="2" customWidth="1"/>
    <col min="26" max="26" width="11.7109375" style="2" customWidth="1"/>
    <col min="27" max="27" width="9.140625" style="2" customWidth="1"/>
    <col min="28" max="28" width="10.8515625" style="2" customWidth="1"/>
    <col min="29" max="39" width="10.8515625" style="2" hidden="1" customWidth="1"/>
    <col min="40" max="40" width="13.28125" style="2" customWidth="1"/>
    <col min="41" max="51" width="9.140625" style="2" customWidth="1"/>
    <col min="52" max="52" width="10.00390625" style="2" bestFit="1" customWidth="1"/>
    <col min="53" max="16384" width="9.140625" style="2" customWidth="1"/>
  </cols>
  <sheetData>
    <row r="1" ht="16.5"/>
    <row r="2" spans="2:40" ht="16.5">
      <c r="B2" s="259" t="s">
        <v>114</v>
      </c>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59"/>
      <c r="AK2" s="259"/>
      <c r="AL2" s="259"/>
      <c r="AM2" s="259"/>
      <c r="AN2" s="259"/>
    </row>
    <row r="3" spans="2:40" ht="16.5">
      <c r="B3" s="259" t="s">
        <v>217</v>
      </c>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row>
    <row r="4" spans="2:40" ht="16.5">
      <c r="B4" s="259" t="e">
        <f>UPPER(#REF!)</f>
        <v>#REF!</v>
      </c>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row>
    <row r="5" spans="2:5" ht="16.5">
      <c r="B5" s="15" t="s">
        <v>115</v>
      </c>
      <c r="C5" s="15"/>
      <c r="D5" s="43" t="s">
        <v>2</v>
      </c>
      <c r="E5" s="15" t="s">
        <v>85</v>
      </c>
    </row>
    <row r="6" spans="2:5" ht="16.5">
      <c r="B6" s="15" t="s">
        <v>132</v>
      </c>
      <c r="C6" s="15"/>
      <c r="D6" s="43" t="s">
        <v>2</v>
      </c>
      <c r="E6" s="15" t="s">
        <v>59</v>
      </c>
    </row>
    <row r="7" spans="2:5" ht="16.5">
      <c r="B7" s="15" t="s">
        <v>131</v>
      </c>
      <c r="C7" s="15"/>
      <c r="D7" s="43" t="s">
        <v>2</v>
      </c>
      <c r="E7" s="44" t="s">
        <v>160</v>
      </c>
    </row>
    <row r="8" spans="2:7" ht="16.5">
      <c r="B8" s="15" t="s">
        <v>137</v>
      </c>
      <c r="C8" s="15"/>
      <c r="D8" s="43" t="s">
        <v>2</v>
      </c>
      <c r="E8" s="72" t="s">
        <v>166</v>
      </c>
      <c r="G8" s="2"/>
    </row>
    <row r="9" spans="2:9" ht="16.5">
      <c r="B9" s="15" t="s">
        <v>138</v>
      </c>
      <c r="C9" s="15"/>
      <c r="D9" s="43" t="s">
        <v>2</v>
      </c>
      <c r="E9" s="71" t="s">
        <v>161</v>
      </c>
      <c r="F9" s="71"/>
      <c r="G9" s="71"/>
      <c r="H9" s="71"/>
      <c r="I9" s="71"/>
    </row>
    <row r="10" spans="2:40" s="15" customFormat="1" ht="16.5">
      <c r="B10" s="272" t="s">
        <v>70</v>
      </c>
      <c r="C10" s="282" t="s">
        <v>0</v>
      </c>
      <c r="D10" s="283"/>
      <c r="E10" s="283"/>
      <c r="F10" s="283"/>
      <c r="G10" s="283"/>
      <c r="H10" s="283"/>
      <c r="I10" s="283"/>
      <c r="J10" s="283"/>
      <c r="K10" s="283"/>
      <c r="L10" s="283"/>
      <c r="M10" s="283"/>
      <c r="N10" s="283"/>
      <c r="O10" s="284"/>
      <c r="P10" s="272" t="s">
        <v>72</v>
      </c>
      <c r="Q10" s="272" t="s">
        <v>116</v>
      </c>
      <c r="R10" s="276" t="s">
        <v>117</v>
      </c>
      <c r="S10" s="276"/>
      <c r="T10" s="276"/>
      <c r="U10" s="276"/>
      <c r="V10" s="276"/>
      <c r="W10" s="276"/>
      <c r="X10" s="276"/>
      <c r="Y10" s="276"/>
      <c r="Z10" s="276"/>
      <c r="AA10" s="276"/>
      <c r="AB10" s="276"/>
      <c r="AC10" s="275" t="s">
        <v>167</v>
      </c>
      <c r="AD10" s="275"/>
      <c r="AE10" s="275"/>
      <c r="AF10" s="275"/>
      <c r="AG10" s="275"/>
      <c r="AH10" s="275"/>
      <c r="AI10" s="275"/>
      <c r="AJ10" s="275"/>
      <c r="AK10" s="275"/>
      <c r="AL10" s="275"/>
      <c r="AM10" s="275"/>
      <c r="AN10" s="272" t="s">
        <v>133</v>
      </c>
    </row>
    <row r="11" spans="2:40" s="15" customFormat="1" ht="16.5">
      <c r="B11" s="272"/>
      <c r="C11" s="285"/>
      <c r="D11" s="286"/>
      <c r="E11" s="286"/>
      <c r="F11" s="286"/>
      <c r="G11" s="286"/>
      <c r="H11" s="286"/>
      <c r="I11" s="286"/>
      <c r="J11" s="286"/>
      <c r="K11" s="286"/>
      <c r="L11" s="286"/>
      <c r="M11" s="286"/>
      <c r="N11" s="286"/>
      <c r="O11" s="287"/>
      <c r="P11" s="272"/>
      <c r="Q11" s="272"/>
      <c r="R11" s="294" t="s">
        <v>134</v>
      </c>
      <c r="S11" s="262" t="s">
        <v>73</v>
      </c>
      <c r="T11" s="262" t="s">
        <v>74</v>
      </c>
      <c r="U11" s="262" t="s">
        <v>75</v>
      </c>
      <c r="V11" s="262" t="s">
        <v>76</v>
      </c>
      <c r="W11" s="291" t="s">
        <v>77</v>
      </c>
      <c r="X11" s="292"/>
      <c r="Y11" s="292"/>
      <c r="Z11" s="292"/>
      <c r="AA11" s="292"/>
      <c r="AB11" s="293"/>
      <c r="AC11" s="269" t="s">
        <v>134</v>
      </c>
      <c r="AD11" s="265" t="s">
        <v>73</v>
      </c>
      <c r="AE11" s="265" t="s">
        <v>74</v>
      </c>
      <c r="AF11" s="265" t="s">
        <v>75</v>
      </c>
      <c r="AG11" s="265" t="s">
        <v>76</v>
      </c>
      <c r="AH11" s="266" t="s">
        <v>77</v>
      </c>
      <c r="AI11" s="267"/>
      <c r="AJ11" s="267"/>
      <c r="AK11" s="267"/>
      <c r="AL11" s="267"/>
      <c r="AM11" s="268"/>
      <c r="AN11" s="272"/>
    </row>
    <row r="12" spans="2:40" s="15" customFormat="1" ht="16.5">
      <c r="B12" s="272"/>
      <c r="C12" s="285"/>
      <c r="D12" s="286"/>
      <c r="E12" s="286"/>
      <c r="F12" s="286"/>
      <c r="G12" s="286"/>
      <c r="H12" s="286"/>
      <c r="I12" s="286"/>
      <c r="J12" s="286"/>
      <c r="K12" s="286"/>
      <c r="L12" s="286"/>
      <c r="M12" s="286"/>
      <c r="N12" s="286"/>
      <c r="O12" s="287"/>
      <c r="P12" s="272"/>
      <c r="Q12" s="272"/>
      <c r="R12" s="295"/>
      <c r="S12" s="262"/>
      <c r="T12" s="262"/>
      <c r="U12" s="262"/>
      <c r="V12" s="262"/>
      <c r="W12" s="300" t="s">
        <v>78</v>
      </c>
      <c r="X12" s="273" t="s">
        <v>79</v>
      </c>
      <c r="Y12" s="274"/>
      <c r="Z12" s="277" t="s">
        <v>80</v>
      </c>
      <c r="AA12" s="277" t="s">
        <v>81</v>
      </c>
      <c r="AB12" s="277" t="s">
        <v>82</v>
      </c>
      <c r="AC12" s="270"/>
      <c r="AD12" s="265"/>
      <c r="AE12" s="265"/>
      <c r="AF12" s="265"/>
      <c r="AG12" s="265"/>
      <c r="AH12" s="279" t="s">
        <v>78</v>
      </c>
      <c r="AI12" s="280" t="s">
        <v>79</v>
      </c>
      <c r="AJ12" s="281"/>
      <c r="AK12" s="263" t="s">
        <v>80</v>
      </c>
      <c r="AL12" s="263" t="s">
        <v>81</v>
      </c>
      <c r="AM12" s="263" t="s">
        <v>82</v>
      </c>
      <c r="AN12" s="272"/>
    </row>
    <row r="13" spans="2:40" s="15" customFormat="1" ht="49.5">
      <c r="B13" s="272"/>
      <c r="C13" s="288"/>
      <c r="D13" s="289"/>
      <c r="E13" s="289"/>
      <c r="F13" s="289"/>
      <c r="G13" s="289"/>
      <c r="H13" s="289"/>
      <c r="I13" s="289"/>
      <c r="J13" s="289"/>
      <c r="K13" s="289"/>
      <c r="L13" s="289"/>
      <c r="M13" s="289"/>
      <c r="N13" s="289"/>
      <c r="O13" s="290"/>
      <c r="P13" s="272"/>
      <c r="Q13" s="272"/>
      <c r="R13" s="296"/>
      <c r="S13" s="262"/>
      <c r="T13" s="262"/>
      <c r="U13" s="262"/>
      <c r="V13" s="262"/>
      <c r="W13" s="278"/>
      <c r="X13" s="45" t="s">
        <v>83</v>
      </c>
      <c r="Y13" s="45" t="s">
        <v>84</v>
      </c>
      <c r="Z13" s="278"/>
      <c r="AA13" s="278"/>
      <c r="AB13" s="278"/>
      <c r="AC13" s="271"/>
      <c r="AD13" s="265"/>
      <c r="AE13" s="265"/>
      <c r="AF13" s="265"/>
      <c r="AG13" s="265"/>
      <c r="AH13" s="264"/>
      <c r="AI13" s="73" t="s">
        <v>83</v>
      </c>
      <c r="AJ13" s="73" t="s">
        <v>84</v>
      </c>
      <c r="AK13" s="264"/>
      <c r="AL13" s="264"/>
      <c r="AM13" s="264"/>
      <c r="AN13" s="272"/>
    </row>
    <row r="14" spans="2:40" s="15" customFormat="1" ht="16.5">
      <c r="B14" s="82" t="s">
        <v>182</v>
      </c>
      <c r="C14" s="297" t="s">
        <v>183</v>
      </c>
      <c r="D14" s="298"/>
      <c r="E14" s="298"/>
      <c r="F14" s="298"/>
      <c r="G14" s="298"/>
      <c r="H14" s="298"/>
      <c r="I14" s="298"/>
      <c r="J14" s="298"/>
      <c r="K14" s="298"/>
      <c r="L14" s="298"/>
      <c r="M14" s="298"/>
      <c r="N14" s="298"/>
      <c r="O14" s="299"/>
      <c r="P14" s="83" t="s">
        <v>184</v>
      </c>
      <c r="Q14" s="84" t="s">
        <v>185</v>
      </c>
      <c r="R14" s="84" t="s">
        <v>186</v>
      </c>
      <c r="S14" s="83" t="s">
        <v>187</v>
      </c>
      <c r="T14" s="84" t="s">
        <v>188</v>
      </c>
      <c r="U14" s="84" t="s">
        <v>189</v>
      </c>
      <c r="V14" s="84" t="s">
        <v>190</v>
      </c>
      <c r="W14" s="84" t="s">
        <v>191</v>
      </c>
      <c r="X14" s="84" t="s">
        <v>192</v>
      </c>
      <c r="Y14" s="84" t="s">
        <v>193</v>
      </c>
      <c r="Z14" s="84" t="s">
        <v>194</v>
      </c>
      <c r="AA14" s="84" t="s">
        <v>195</v>
      </c>
      <c r="AB14" s="84" t="s">
        <v>197</v>
      </c>
      <c r="AC14" s="81"/>
      <c r="AD14" s="79"/>
      <c r="AE14" s="79"/>
      <c r="AF14" s="79"/>
      <c r="AG14" s="79"/>
      <c r="AH14" s="80"/>
      <c r="AI14" s="80"/>
      <c r="AJ14" s="80"/>
      <c r="AK14" s="80"/>
      <c r="AL14" s="80"/>
      <c r="AM14" s="80"/>
      <c r="AN14" s="84" t="s">
        <v>198</v>
      </c>
    </row>
    <row r="15" spans="2:40" ht="16.5">
      <c r="B15" s="46">
        <v>1</v>
      </c>
      <c r="C15" s="47" t="s">
        <v>86</v>
      </c>
      <c r="D15" s="85"/>
      <c r="E15" s="59"/>
      <c r="F15" s="59"/>
      <c r="G15" s="50"/>
      <c r="H15" s="59"/>
      <c r="I15" s="50"/>
      <c r="J15" s="59"/>
      <c r="K15" s="59"/>
      <c r="L15" s="59"/>
      <c r="M15" s="50"/>
      <c r="N15" s="59"/>
      <c r="O15" s="59"/>
      <c r="P15" s="50"/>
      <c r="Q15" s="50"/>
      <c r="R15" s="12"/>
      <c r="S15" s="12"/>
      <c r="T15" s="12"/>
      <c r="U15" s="13"/>
      <c r="V15" s="12"/>
      <c r="W15" s="12"/>
      <c r="X15" s="12"/>
      <c r="Y15" s="12"/>
      <c r="Z15" s="12"/>
      <c r="AA15" s="12"/>
      <c r="AB15" s="12"/>
      <c r="AC15" s="12"/>
      <c r="AD15" s="12"/>
      <c r="AE15" s="12"/>
      <c r="AF15" s="12"/>
      <c r="AG15" s="12"/>
      <c r="AH15" s="12"/>
      <c r="AI15" s="12"/>
      <c r="AJ15" s="12"/>
      <c r="AK15" s="12"/>
      <c r="AL15" s="12"/>
      <c r="AM15" s="12"/>
      <c r="AN15" s="12"/>
    </row>
    <row r="16" spans="2:52" ht="16.5">
      <c r="B16" s="46"/>
      <c r="C16" s="51" t="s">
        <v>140</v>
      </c>
      <c r="D16" s="85"/>
      <c r="E16" s="58">
        <v>14</v>
      </c>
      <c r="F16" s="59" t="s">
        <v>141</v>
      </c>
      <c r="G16" s="59" t="s">
        <v>89</v>
      </c>
      <c r="H16" s="50">
        <v>2</v>
      </c>
      <c r="I16" s="59" t="s">
        <v>90</v>
      </c>
      <c r="J16" s="59" t="s">
        <v>89</v>
      </c>
      <c r="K16" s="50">
        <v>1</v>
      </c>
      <c r="L16" s="59" t="s">
        <v>106</v>
      </c>
      <c r="M16" s="59"/>
      <c r="N16" s="50"/>
      <c r="O16" s="59"/>
      <c r="P16" s="60">
        <f>H16*E16*K16</f>
        <v>28</v>
      </c>
      <c r="Q16" s="50" t="s">
        <v>91</v>
      </c>
      <c r="R16" s="61"/>
      <c r="S16" s="61"/>
      <c r="T16" s="61"/>
      <c r="U16" s="61"/>
      <c r="V16" s="61">
        <v>65000</v>
      </c>
      <c r="W16" s="61"/>
      <c r="X16" s="61"/>
      <c r="Y16" s="62"/>
      <c r="Z16" s="62">
        <v>60000</v>
      </c>
      <c r="AA16" s="61"/>
      <c r="AB16" s="61"/>
      <c r="AC16" s="61">
        <f>$P16*R16</f>
        <v>0</v>
      </c>
      <c r="AD16" s="61">
        <f>$P16*S16</f>
        <v>0</v>
      </c>
      <c r="AE16" s="61">
        <f>$P16*T16</f>
        <v>0</v>
      </c>
      <c r="AF16" s="61">
        <f>$P16*U16</f>
        <v>0</v>
      </c>
      <c r="AG16" s="61">
        <f aca="true" t="shared" si="0" ref="AG16:AG36">IF(U16&gt;0,E16*H16*K16*V16,$P16*V16)</f>
        <v>1820000</v>
      </c>
      <c r="AH16" s="61">
        <f>IF($U16&gt;0,0,$P16*W16)</f>
        <v>0</v>
      </c>
      <c r="AI16" s="61">
        <f>IF($U16&gt;0,0,$P16*X16)</f>
        <v>0</v>
      </c>
      <c r="AJ16" s="61">
        <f>IF($U16&gt;0,0,$P16*Y16)</f>
        <v>0</v>
      </c>
      <c r="AK16" s="61">
        <f>IF($AB16&gt;0,E16*K16*Z16,$P16*Z16)</f>
        <v>1680000</v>
      </c>
      <c r="AL16" s="61">
        <f>IF($AB16&gt;0,AA16*2,0)</f>
        <v>0</v>
      </c>
      <c r="AM16" s="61">
        <f>IF(U16&gt;0,E16*H16*K16*AB16,P16*AB16)</f>
        <v>0</v>
      </c>
      <c r="AN16" s="61">
        <f>SUM(AC16:AM16)</f>
        <v>3500000</v>
      </c>
      <c r="AO16" s="11"/>
      <c r="AP16" s="11"/>
      <c r="AQ16" s="11"/>
      <c r="AR16" s="11"/>
      <c r="AS16" s="11"/>
      <c r="AT16" s="11"/>
      <c r="AU16" s="11"/>
      <c r="AV16" s="11"/>
      <c r="AW16" s="11"/>
      <c r="AX16" s="11"/>
      <c r="AY16" s="11"/>
      <c r="AZ16" s="11"/>
    </row>
    <row r="17" spans="2:40" ht="16.5">
      <c r="B17" s="46"/>
      <c r="C17" s="51" t="s">
        <v>142</v>
      </c>
      <c r="D17" s="85"/>
      <c r="E17" s="58">
        <v>2</v>
      </c>
      <c r="F17" s="59" t="s">
        <v>141</v>
      </c>
      <c r="G17" s="59" t="s">
        <v>89</v>
      </c>
      <c r="H17" s="50">
        <v>1</v>
      </c>
      <c r="I17" s="59" t="s">
        <v>90</v>
      </c>
      <c r="J17" s="59" t="s">
        <v>89</v>
      </c>
      <c r="K17" s="50">
        <v>1</v>
      </c>
      <c r="L17" s="59" t="s">
        <v>106</v>
      </c>
      <c r="M17" s="59"/>
      <c r="N17" s="50"/>
      <c r="O17" s="59"/>
      <c r="P17" s="50">
        <f aca="true" t="shared" si="1" ref="P17:P25">H17*E17*K17</f>
        <v>2</v>
      </c>
      <c r="Q17" s="50" t="s">
        <v>91</v>
      </c>
      <c r="R17" s="61"/>
      <c r="S17" s="61"/>
      <c r="T17" s="61"/>
      <c r="U17" s="61"/>
      <c r="V17" s="61">
        <v>65000</v>
      </c>
      <c r="W17" s="61"/>
      <c r="X17" s="61"/>
      <c r="Y17" s="62"/>
      <c r="Z17" s="62">
        <v>60000</v>
      </c>
      <c r="AA17" s="61"/>
      <c r="AB17" s="61"/>
      <c r="AC17" s="61">
        <f aca="true" t="shared" si="2" ref="AC17:AC36">$P17*R17</f>
        <v>0</v>
      </c>
      <c r="AD17" s="61">
        <f aca="true" t="shared" si="3" ref="AD17:AD36">$P17*S17</f>
        <v>0</v>
      </c>
      <c r="AE17" s="61">
        <f aca="true" t="shared" si="4" ref="AE17:AE36">$P17*T17</f>
        <v>0</v>
      </c>
      <c r="AF17" s="61">
        <f aca="true" t="shared" si="5" ref="AF17:AF36">$P17*U17</f>
        <v>0</v>
      </c>
      <c r="AG17" s="61">
        <f t="shared" si="0"/>
        <v>130000</v>
      </c>
      <c r="AH17" s="61">
        <f aca="true" t="shared" si="6" ref="AH17:AH36">IF($U17&gt;0,0,$P17*W17)</f>
        <v>0</v>
      </c>
      <c r="AI17" s="61">
        <f aca="true" t="shared" si="7" ref="AI17:AI36">IF($U17&gt;0,0,$P17*X17)</f>
        <v>0</v>
      </c>
      <c r="AJ17" s="61">
        <f aca="true" t="shared" si="8" ref="AJ17:AJ36">IF($U17&gt;0,0,$P17*Y17)</f>
        <v>0</v>
      </c>
      <c r="AK17" s="61">
        <f aca="true" t="shared" si="9" ref="AK17:AK36">IF($AB17&gt;0,E17*K17*Z17,$P17*Z17)</f>
        <v>120000</v>
      </c>
      <c r="AL17" s="61">
        <f aca="true" t="shared" si="10" ref="AL17:AL36">IF($AB17&gt;0,AA17*2,0)</f>
        <v>0</v>
      </c>
      <c r="AM17" s="61">
        <f aca="true" t="shared" si="11" ref="AM17:AM36">IF(U17&gt;0,E17*H17*K17*AB17,P17*AB17)</f>
        <v>0</v>
      </c>
      <c r="AN17" s="61">
        <f aca="true" t="shared" si="12" ref="AN17:AN36">SUM(AC17:AM17)</f>
        <v>250000</v>
      </c>
    </row>
    <row r="18" spans="2:40" ht="16.5">
      <c r="B18" s="46"/>
      <c r="C18" s="47" t="s">
        <v>143</v>
      </c>
      <c r="D18" s="85"/>
      <c r="E18" s="58">
        <v>2</v>
      </c>
      <c r="F18" s="59" t="s">
        <v>141</v>
      </c>
      <c r="G18" s="59" t="s">
        <v>89</v>
      </c>
      <c r="H18" s="50">
        <v>1</v>
      </c>
      <c r="I18" s="59" t="s">
        <v>90</v>
      </c>
      <c r="J18" s="59" t="s">
        <v>89</v>
      </c>
      <c r="K18" s="50">
        <v>1</v>
      </c>
      <c r="L18" s="59" t="s">
        <v>106</v>
      </c>
      <c r="M18" s="59"/>
      <c r="N18" s="50"/>
      <c r="O18" s="59"/>
      <c r="P18" s="50">
        <f t="shared" si="1"/>
        <v>2</v>
      </c>
      <c r="Q18" s="50" t="s">
        <v>91</v>
      </c>
      <c r="R18" s="61"/>
      <c r="S18" s="61"/>
      <c r="T18" s="61"/>
      <c r="U18" s="61"/>
      <c r="V18" s="61">
        <v>65000</v>
      </c>
      <c r="W18" s="61"/>
      <c r="X18" s="61"/>
      <c r="Y18" s="62"/>
      <c r="Z18" s="62">
        <v>60000</v>
      </c>
      <c r="AA18" s="61"/>
      <c r="AB18" s="61"/>
      <c r="AC18" s="61">
        <f t="shared" si="2"/>
        <v>0</v>
      </c>
      <c r="AD18" s="61">
        <f t="shared" si="3"/>
        <v>0</v>
      </c>
      <c r="AE18" s="61">
        <f t="shared" si="4"/>
        <v>0</v>
      </c>
      <c r="AF18" s="61">
        <f t="shared" si="5"/>
        <v>0</v>
      </c>
      <c r="AG18" s="61">
        <f t="shared" si="0"/>
        <v>130000</v>
      </c>
      <c r="AH18" s="61">
        <f t="shared" si="6"/>
        <v>0</v>
      </c>
      <c r="AI18" s="61">
        <f t="shared" si="7"/>
        <v>0</v>
      </c>
      <c r="AJ18" s="61">
        <f t="shared" si="8"/>
        <v>0</v>
      </c>
      <c r="AK18" s="61">
        <f t="shared" si="9"/>
        <v>120000</v>
      </c>
      <c r="AL18" s="61">
        <f t="shared" si="10"/>
        <v>0</v>
      </c>
      <c r="AM18" s="61">
        <f t="shared" si="11"/>
        <v>0</v>
      </c>
      <c r="AN18" s="61">
        <f t="shared" si="12"/>
        <v>250000</v>
      </c>
    </row>
    <row r="19" spans="2:40" ht="16.5">
      <c r="B19" s="46"/>
      <c r="C19" s="47" t="s">
        <v>144</v>
      </c>
      <c r="D19" s="85"/>
      <c r="E19" s="58">
        <v>3</v>
      </c>
      <c r="F19" s="59" t="s">
        <v>141</v>
      </c>
      <c r="G19" s="59" t="s">
        <v>89</v>
      </c>
      <c r="H19" s="50">
        <v>1</v>
      </c>
      <c r="I19" s="59" t="s">
        <v>90</v>
      </c>
      <c r="J19" s="59" t="s">
        <v>89</v>
      </c>
      <c r="K19" s="50">
        <v>1</v>
      </c>
      <c r="L19" s="59" t="s">
        <v>106</v>
      </c>
      <c r="M19" s="59"/>
      <c r="N19" s="50"/>
      <c r="O19" s="59"/>
      <c r="P19" s="50">
        <f t="shared" si="1"/>
        <v>3</v>
      </c>
      <c r="Q19" s="50" t="s">
        <v>91</v>
      </c>
      <c r="R19" s="61"/>
      <c r="S19" s="61"/>
      <c r="T19" s="61"/>
      <c r="U19" s="61"/>
      <c r="V19" s="61">
        <v>65000</v>
      </c>
      <c r="W19" s="61"/>
      <c r="X19" s="61"/>
      <c r="Y19" s="62"/>
      <c r="Z19" s="62">
        <v>60000</v>
      </c>
      <c r="AA19" s="61"/>
      <c r="AB19" s="61"/>
      <c r="AC19" s="61">
        <f t="shared" si="2"/>
        <v>0</v>
      </c>
      <c r="AD19" s="61">
        <f t="shared" si="3"/>
        <v>0</v>
      </c>
      <c r="AE19" s="61">
        <f t="shared" si="4"/>
        <v>0</v>
      </c>
      <c r="AF19" s="61">
        <f t="shared" si="5"/>
        <v>0</v>
      </c>
      <c r="AG19" s="61">
        <f t="shared" si="0"/>
        <v>195000</v>
      </c>
      <c r="AH19" s="61">
        <f t="shared" si="6"/>
        <v>0</v>
      </c>
      <c r="AI19" s="61">
        <f t="shared" si="7"/>
        <v>0</v>
      </c>
      <c r="AJ19" s="61">
        <f t="shared" si="8"/>
        <v>0</v>
      </c>
      <c r="AK19" s="61">
        <f t="shared" si="9"/>
        <v>180000</v>
      </c>
      <c r="AL19" s="61">
        <f t="shared" si="10"/>
        <v>0</v>
      </c>
      <c r="AM19" s="61">
        <f t="shared" si="11"/>
        <v>0</v>
      </c>
      <c r="AN19" s="61">
        <f t="shared" si="12"/>
        <v>375000</v>
      </c>
    </row>
    <row r="20" spans="2:40" ht="16.5">
      <c r="B20" s="46"/>
      <c r="C20" s="51" t="s">
        <v>145</v>
      </c>
      <c r="D20" s="85"/>
      <c r="E20" s="58">
        <v>1</v>
      </c>
      <c r="F20" s="59" t="s">
        <v>141</v>
      </c>
      <c r="G20" s="59" t="s">
        <v>89</v>
      </c>
      <c r="H20" s="50">
        <v>1</v>
      </c>
      <c r="I20" s="59" t="s">
        <v>90</v>
      </c>
      <c r="J20" s="59" t="s">
        <v>89</v>
      </c>
      <c r="K20" s="50">
        <v>1</v>
      </c>
      <c r="L20" s="59" t="s">
        <v>106</v>
      </c>
      <c r="M20" s="59"/>
      <c r="N20" s="50"/>
      <c r="O20" s="59"/>
      <c r="P20" s="50">
        <f t="shared" si="1"/>
        <v>1</v>
      </c>
      <c r="Q20" s="50" t="s">
        <v>91</v>
      </c>
      <c r="R20" s="61"/>
      <c r="S20" s="61"/>
      <c r="T20" s="61"/>
      <c r="U20" s="61"/>
      <c r="V20" s="61">
        <v>65000</v>
      </c>
      <c r="W20" s="61"/>
      <c r="X20" s="61"/>
      <c r="Y20" s="62"/>
      <c r="Z20" s="62">
        <v>60000</v>
      </c>
      <c r="AA20" s="61"/>
      <c r="AB20" s="61"/>
      <c r="AC20" s="61">
        <f t="shared" si="2"/>
        <v>0</v>
      </c>
      <c r="AD20" s="61">
        <f t="shared" si="3"/>
        <v>0</v>
      </c>
      <c r="AE20" s="61">
        <f t="shared" si="4"/>
        <v>0</v>
      </c>
      <c r="AF20" s="61">
        <f t="shared" si="5"/>
        <v>0</v>
      </c>
      <c r="AG20" s="61">
        <f t="shared" si="0"/>
        <v>65000</v>
      </c>
      <c r="AH20" s="61">
        <f t="shared" si="6"/>
        <v>0</v>
      </c>
      <c r="AI20" s="61">
        <f t="shared" si="7"/>
        <v>0</v>
      </c>
      <c r="AJ20" s="61">
        <f t="shared" si="8"/>
        <v>0</v>
      </c>
      <c r="AK20" s="61">
        <f t="shared" si="9"/>
        <v>60000</v>
      </c>
      <c r="AL20" s="61">
        <f t="shared" si="10"/>
        <v>0</v>
      </c>
      <c r="AM20" s="61">
        <f t="shared" si="11"/>
        <v>0</v>
      </c>
      <c r="AN20" s="61">
        <f t="shared" si="12"/>
        <v>125000</v>
      </c>
    </row>
    <row r="21" spans="2:40" ht="16.5">
      <c r="B21" s="46"/>
      <c r="C21" s="51" t="s">
        <v>146</v>
      </c>
      <c r="D21" s="85"/>
      <c r="E21" s="58">
        <v>1</v>
      </c>
      <c r="F21" s="59" t="s">
        <v>141</v>
      </c>
      <c r="G21" s="59" t="s">
        <v>89</v>
      </c>
      <c r="H21" s="50">
        <v>1</v>
      </c>
      <c r="I21" s="59" t="s">
        <v>90</v>
      </c>
      <c r="J21" s="59" t="s">
        <v>89</v>
      </c>
      <c r="K21" s="50">
        <v>1</v>
      </c>
      <c r="L21" s="59" t="s">
        <v>106</v>
      </c>
      <c r="M21" s="59"/>
      <c r="N21" s="50"/>
      <c r="O21" s="59"/>
      <c r="P21" s="50">
        <f t="shared" si="1"/>
        <v>1</v>
      </c>
      <c r="Q21" s="50" t="s">
        <v>91</v>
      </c>
      <c r="R21" s="61"/>
      <c r="S21" s="61"/>
      <c r="T21" s="61"/>
      <c r="U21" s="61"/>
      <c r="V21" s="61">
        <v>65000</v>
      </c>
      <c r="W21" s="61"/>
      <c r="X21" s="61"/>
      <c r="Y21" s="62"/>
      <c r="Z21" s="62">
        <v>60000</v>
      </c>
      <c r="AA21" s="61"/>
      <c r="AB21" s="61"/>
      <c r="AC21" s="61">
        <f t="shared" si="2"/>
        <v>0</v>
      </c>
      <c r="AD21" s="61">
        <f t="shared" si="3"/>
        <v>0</v>
      </c>
      <c r="AE21" s="61">
        <f t="shared" si="4"/>
        <v>0</v>
      </c>
      <c r="AF21" s="61">
        <f t="shared" si="5"/>
        <v>0</v>
      </c>
      <c r="AG21" s="61">
        <f t="shared" si="0"/>
        <v>65000</v>
      </c>
      <c r="AH21" s="61">
        <f t="shared" si="6"/>
        <v>0</v>
      </c>
      <c r="AI21" s="61">
        <f t="shared" si="7"/>
        <v>0</v>
      </c>
      <c r="AJ21" s="61">
        <f t="shared" si="8"/>
        <v>0</v>
      </c>
      <c r="AK21" s="61">
        <f t="shared" si="9"/>
        <v>60000</v>
      </c>
      <c r="AL21" s="61">
        <f t="shared" si="10"/>
        <v>0</v>
      </c>
      <c r="AM21" s="61">
        <f t="shared" si="11"/>
        <v>0</v>
      </c>
      <c r="AN21" s="61">
        <f t="shared" si="12"/>
        <v>125000</v>
      </c>
    </row>
    <row r="22" spans="2:40" ht="16.5">
      <c r="B22" s="46"/>
      <c r="C22" s="51" t="s">
        <v>147</v>
      </c>
      <c r="D22" s="85"/>
      <c r="E22" s="58">
        <v>2</v>
      </c>
      <c r="F22" s="59" t="s">
        <v>141</v>
      </c>
      <c r="G22" s="59" t="s">
        <v>89</v>
      </c>
      <c r="H22" s="50">
        <v>1</v>
      </c>
      <c r="I22" s="59" t="s">
        <v>90</v>
      </c>
      <c r="J22" s="59" t="s">
        <v>89</v>
      </c>
      <c r="K22" s="50">
        <v>1</v>
      </c>
      <c r="L22" s="59" t="s">
        <v>106</v>
      </c>
      <c r="M22" s="59"/>
      <c r="N22" s="50"/>
      <c r="O22" s="59"/>
      <c r="P22" s="50">
        <f t="shared" si="1"/>
        <v>2</v>
      </c>
      <c r="Q22" s="50" t="s">
        <v>91</v>
      </c>
      <c r="R22" s="61"/>
      <c r="S22" s="61"/>
      <c r="T22" s="61"/>
      <c r="U22" s="61"/>
      <c r="V22" s="61">
        <v>65000</v>
      </c>
      <c r="W22" s="61"/>
      <c r="X22" s="61"/>
      <c r="Y22" s="62"/>
      <c r="Z22" s="62">
        <v>60000</v>
      </c>
      <c r="AA22" s="61"/>
      <c r="AB22" s="61"/>
      <c r="AC22" s="61">
        <f t="shared" si="2"/>
        <v>0</v>
      </c>
      <c r="AD22" s="61">
        <f t="shared" si="3"/>
        <v>0</v>
      </c>
      <c r="AE22" s="61">
        <f t="shared" si="4"/>
        <v>0</v>
      </c>
      <c r="AF22" s="61">
        <f t="shared" si="5"/>
        <v>0</v>
      </c>
      <c r="AG22" s="61">
        <f t="shared" si="0"/>
        <v>130000</v>
      </c>
      <c r="AH22" s="61">
        <f t="shared" si="6"/>
        <v>0</v>
      </c>
      <c r="AI22" s="61">
        <f t="shared" si="7"/>
        <v>0</v>
      </c>
      <c r="AJ22" s="61">
        <f t="shared" si="8"/>
        <v>0</v>
      </c>
      <c r="AK22" s="61">
        <f t="shared" si="9"/>
        <v>120000</v>
      </c>
      <c r="AL22" s="61">
        <f t="shared" si="10"/>
        <v>0</v>
      </c>
      <c r="AM22" s="61">
        <f t="shared" si="11"/>
        <v>0</v>
      </c>
      <c r="AN22" s="61">
        <f t="shared" si="12"/>
        <v>250000</v>
      </c>
    </row>
    <row r="23" spans="2:40" ht="16.5">
      <c r="B23" s="46"/>
      <c r="C23" s="47" t="s">
        <v>148</v>
      </c>
      <c r="D23" s="85"/>
      <c r="E23" s="58">
        <v>2</v>
      </c>
      <c r="F23" s="59" t="s">
        <v>141</v>
      </c>
      <c r="G23" s="59" t="s">
        <v>89</v>
      </c>
      <c r="H23" s="50">
        <v>1</v>
      </c>
      <c r="I23" s="59" t="s">
        <v>90</v>
      </c>
      <c r="J23" s="59" t="s">
        <v>89</v>
      </c>
      <c r="K23" s="50">
        <v>1</v>
      </c>
      <c r="L23" s="59" t="s">
        <v>106</v>
      </c>
      <c r="M23" s="59"/>
      <c r="N23" s="50"/>
      <c r="O23" s="59"/>
      <c r="P23" s="50">
        <f t="shared" si="1"/>
        <v>2</v>
      </c>
      <c r="Q23" s="50" t="s">
        <v>91</v>
      </c>
      <c r="R23" s="61"/>
      <c r="S23" s="61"/>
      <c r="T23" s="61"/>
      <c r="U23" s="61"/>
      <c r="V23" s="61">
        <v>65000</v>
      </c>
      <c r="W23" s="61"/>
      <c r="X23" s="61"/>
      <c r="Y23" s="62"/>
      <c r="Z23" s="62">
        <v>60000</v>
      </c>
      <c r="AA23" s="61"/>
      <c r="AB23" s="61"/>
      <c r="AC23" s="61">
        <f t="shared" si="2"/>
        <v>0</v>
      </c>
      <c r="AD23" s="61">
        <f t="shared" si="3"/>
        <v>0</v>
      </c>
      <c r="AE23" s="61">
        <f t="shared" si="4"/>
        <v>0</v>
      </c>
      <c r="AF23" s="61">
        <f t="shared" si="5"/>
        <v>0</v>
      </c>
      <c r="AG23" s="61">
        <f t="shared" si="0"/>
        <v>130000</v>
      </c>
      <c r="AH23" s="61">
        <f t="shared" si="6"/>
        <v>0</v>
      </c>
      <c r="AI23" s="61">
        <f t="shared" si="7"/>
        <v>0</v>
      </c>
      <c r="AJ23" s="61">
        <f t="shared" si="8"/>
        <v>0</v>
      </c>
      <c r="AK23" s="61">
        <f t="shared" si="9"/>
        <v>120000</v>
      </c>
      <c r="AL23" s="61">
        <f t="shared" si="10"/>
        <v>0</v>
      </c>
      <c r="AM23" s="61">
        <f t="shared" si="11"/>
        <v>0</v>
      </c>
      <c r="AN23" s="61">
        <f t="shared" si="12"/>
        <v>250000</v>
      </c>
    </row>
    <row r="24" spans="2:40" ht="16.5">
      <c r="B24" s="46"/>
      <c r="C24" s="47" t="s">
        <v>149</v>
      </c>
      <c r="D24" s="85"/>
      <c r="E24" s="58">
        <v>1</v>
      </c>
      <c r="F24" s="59" t="s">
        <v>141</v>
      </c>
      <c r="G24" s="59" t="s">
        <v>89</v>
      </c>
      <c r="H24" s="50">
        <v>1</v>
      </c>
      <c r="I24" s="59" t="s">
        <v>90</v>
      </c>
      <c r="J24" s="59" t="s">
        <v>89</v>
      </c>
      <c r="K24" s="50">
        <v>1</v>
      </c>
      <c r="L24" s="59" t="s">
        <v>106</v>
      </c>
      <c r="M24" s="59"/>
      <c r="N24" s="50"/>
      <c r="O24" s="59"/>
      <c r="P24" s="60">
        <f t="shared" si="1"/>
        <v>1</v>
      </c>
      <c r="Q24" s="50" t="s">
        <v>91</v>
      </c>
      <c r="R24" s="61"/>
      <c r="S24" s="61"/>
      <c r="T24" s="61"/>
      <c r="U24" s="61"/>
      <c r="V24" s="61">
        <v>65000</v>
      </c>
      <c r="W24" s="61"/>
      <c r="X24" s="61"/>
      <c r="Y24" s="62"/>
      <c r="Z24" s="62">
        <v>60000</v>
      </c>
      <c r="AA24" s="61"/>
      <c r="AB24" s="61"/>
      <c r="AC24" s="61">
        <f t="shared" si="2"/>
        <v>0</v>
      </c>
      <c r="AD24" s="61">
        <f t="shared" si="3"/>
        <v>0</v>
      </c>
      <c r="AE24" s="61">
        <f t="shared" si="4"/>
        <v>0</v>
      </c>
      <c r="AF24" s="61">
        <f t="shared" si="5"/>
        <v>0</v>
      </c>
      <c r="AG24" s="61">
        <f t="shared" si="0"/>
        <v>65000</v>
      </c>
      <c r="AH24" s="61">
        <f t="shared" si="6"/>
        <v>0</v>
      </c>
      <c r="AI24" s="61">
        <f t="shared" si="7"/>
        <v>0</v>
      </c>
      <c r="AJ24" s="61">
        <f t="shared" si="8"/>
        <v>0</v>
      </c>
      <c r="AK24" s="61">
        <f t="shared" si="9"/>
        <v>60000</v>
      </c>
      <c r="AL24" s="61">
        <f t="shared" si="10"/>
        <v>0</v>
      </c>
      <c r="AM24" s="61">
        <f t="shared" si="11"/>
        <v>0</v>
      </c>
      <c r="AN24" s="61">
        <f t="shared" si="12"/>
        <v>125000</v>
      </c>
    </row>
    <row r="25" spans="2:40" ht="16.5">
      <c r="B25" s="46"/>
      <c r="C25" s="51" t="s">
        <v>150</v>
      </c>
      <c r="D25" s="85"/>
      <c r="E25" s="58">
        <v>1</v>
      </c>
      <c r="F25" s="59" t="s">
        <v>141</v>
      </c>
      <c r="G25" s="59" t="s">
        <v>89</v>
      </c>
      <c r="H25" s="50">
        <v>1</v>
      </c>
      <c r="I25" s="59" t="s">
        <v>90</v>
      </c>
      <c r="J25" s="59" t="s">
        <v>89</v>
      </c>
      <c r="K25" s="50">
        <v>1</v>
      </c>
      <c r="L25" s="59" t="s">
        <v>106</v>
      </c>
      <c r="M25" s="59"/>
      <c r="N25" s="50"/>
      <c r="O25" s="59"/>
      <c r="P25" s="50">
        <f t="shared" si="1"/>
        <v>1</v>
      </c>
      <c r="Q25" s="50" t="s">
        <v>91</v>
      </c>
      <c r="R25" s="61"/>
      <c r="S25" s="61"/>
      <c r="T25" s="61"/>
      <c r="U25" s="61"/>
      <c r="V25" s="61">
        <v>65000</v>
      </c>
      <c r="W25" s="61"/>
      <c r="X25" s="61"/>
      <c r="Y25" s="62"/>
      <c r="Z25" s="62">
        <v>60000</v>
      </c>
      <c r="AA25" s="61"/>
      <c r="AB25" s="61"/>
      <c r="AC25" s="61">
        <f t="shared" si="2"/>
        <v>0</v>
      </c>
      <c r="AD25" s="61">
        <f t="shared" si="3"/>
        <v>0</v>
      </c>
      <c r="AE25" s="61">
        <f t="shared" si="4"/>
        <v>0</v>
      </c>
      <c r="AF25" s="61">
        <f t="shared" si="5"/>
        <v>0</v>
      </c>
      <c r="AG25" s="61">
        <f t="shared" si="0"/>
        <v>65000</v>
      </c>
      <c r="AH25" s="61">
        <f t="shared" si="6"/>
        <v>0</v>
      </c>
      <c r="AI25" s="61">
        <f t="shared" si="7"/>
        <v>0</v>
      </c>
      <c r="AJ25" s="61">
        <f t="shared" si="8"/>
        <v>0</v>
      </c>
      <c r="AK25" s="61">
        <f t="shared" si="9"/>
        <v>60000</v>
      </c>
      <c r="AL25" s="61">
        <f t="shared" si="10"/>
        <v>0</v>
      </c>
      <c r="AM25" s="61">
        <f t="shared" si="11"/>
        <v>0</v>
      </c>
      <c r="AN25" s="61">
        <f t="shared" si="12"/>
        <v>125000</v>
      </c>
    </row>
    <row r="26" spans="2:40" ht="16.5">
      <c r="B26" s="46">
        <v>2</v>
      </c>
      <c r="C26" s="89" t="s">
        <v>94</v>
      </c>
      <c r="D26" s="85"/>
      <c r="E26" s="58"/>
      <c r="F26" s="59"/>
      <c r="G26" s="59"/>
      <c r="H26" s="50"/>
      <c r="I26" s="59"/>
      <c r="J26" s="59"/>
      <c r="K26" s="50"/>
      <c r="L26" s="59"/>
      <c r="M26" s="59"/>
      <c r="N26" s="50"/>
      <c r="O26" s="59"/>
      <c r="P26" s="50"/>
      <c r="Q26" s="50"/>
      <c r="R26" s="61"/>
      <c r="S26" s="61"/>
      <c r="T26" s="61"/>
      <c r="U26" s="61"/>
      <c r="V26" s="61"/>
      <c r="W26" s="61"/>
      <c r="X26" s="61"/>
      <c r="Y26" s="61"/>
      <c r="Z26" s="61"/>
      <c r="AA26" s="61"/>
      <c r="AB26" s="61"/>
      <c r="AC26" s="61">
        <f t="shared" si="2"/>
        <v>0</v>
      </c>
      <c r="AD26" s="61">
        <f t="shared" si="3"/>
        <v>0</v>
      </c>
      <c r="AE26" s="61">
        <f t="shared" si="4"/>
        <v>0</v>
      </c>
      <c r="AF26" s="61">
        <f t="shared" si="5"/>
        <v>0</v>
      </c>
      <c r="AG26" s="61">
        <f t="shared" si="0"/>
        <v>0</v>
      </c>
      <c r="AH26" s="61">
        <f t="shared" si="6"/>
        <v>0</v>
      </c>
      <c r="AI26" s="61">
        <f t="shared" si="7"/>
        <v>0</v>
      </c>
      <c r="AJ26" s="61">
        <f t="shared" si="8"/>
        <v>0</v>
      </c>
      <c r="AK26" s="61">
        <f t="shared" si="9"/>
        <v>0</v>
      </c>
      <c r="AL26" s="61">
        <f t="shared" si="10"/>
        <v>0</v>
      </c>
      <c r="AM26" s="61">
        <f t="shared" si="11"/>
        <v>0</v>
      </c>
      <c r="AN26" s="61">
        <f t="shared" si="12"/>
        <v>0</v>
      </c>
    </row>
    <row r="27" spans="2:40" ht="18.75" customHeight="1">
      <c r="B27" s="46"/>
      <c r="C27" s="47" t="s">
        <v>151</v>
      </c>
      <c r="D27" s="86"/>
      <c r="E27" s="63">
        <v>1</v>
      </c>
      <c r="F27" s="59" t="s">
        <v>141</v>
      </c>
      <c r="G27" s="59" t="s">
        <v>89</v>
      </c>
      <c r="H27" s="50">
        <v>1</v>
      </c>
      <c r="I27" s="59" t="s">
        <v>90</v>
      </c>
      <c r="J27" s="59" t="s">
        <v>89</v>
      </c>
      <c r="K27" s="50">
        <v>1</v>
      </c>
      <c r="L27" s="59" t="s">
        <v>152</v>
      </c>
      <c r="M27" s="59" t="s">
        <v>89</v>
      </c>
      <c r="N27" s="50">
        <v>3</v>
      </c>
      <c r="O27" s="59" t="s">
        <v>95</v>
      </c>
      <c r="P27" s="60">
        <f>E27*H27*K27*N27</f>
        <v>3</v>
      </c>
      <c r="Q27" s="50" t="s">
        <v>135</v>
      </c>
      <c r="R27" s="61"/>
      <c r="S27" s="61"/>
      <c r="T27" s="62"/>
      <c r="U27" s="57">
        <v>500000</v>
      </c>
      <c r="V27" s="61">
        <v>65000</v>
      </c>
      <c r="W27" s="61"/>
      <c r="X27" s="61"/>
      <c r="Y27" s="61"/>
      <c r="Z27" s="61">
        <v>1000000</v>
      </c>
      <c r="AA27" s="61"/>
      <c r="AB27" s="61">
        <v>300000</v>
      </c>
      <c r="AC27" s="61">
        <f t="shared" si="2"/>
        <v>0</v>
      </c>
      <c r="AD27" s="61">
        <f t="shared" si="3"/>
        <v>0</v>
      </c>
      <c r="AE27" s="61">
        <f t="shared" si="4"/>
        <v>0</v>
      </c>
      <c r="AF27" s="61">
        <f>$P27*U27</f>
        <v>1500000</v>
      </c>
      <c r="AG27" s="61">
        <f t="shared" si="0"/>
        <v>65000</v>
      </c>
      <c r="AH27" s="61">
        <f t="shared" si="6"/>
        <v>0</v>
      </c>
      <c r="AI27" s="61">
        <f t="shared" si="7"/>
        <v>0</v>
      </c>
      <c r="AJ27" s="61">
        <f t="shared" si="8"/>
        <v>0</v>
      </c>
      <c r="AK27" s="61">
        <f t="shared" si="9"/>
        <v>1000000</v>
      </c>
      <c r="AL27" s="61">
        <f t="shared" si="10"/>
        <v>0</v>
      </c>
      <c r="AM27" s="61">
        <f>IF(U27&gt;0,E27*H27*K27*AB27,P27*AB27)</f>
        <v>300000</v>
      </c>
      <c r="AN27" s="61">
        <f t="shared" si="12"/>
        <v>2865000</v>
      </c>
    </row>
    <row r="28" spans="2:40" ht="18" customHeight="1">
      <c r="B28" s="46"/>
      <c r="C28" s="47" t="s">
        <v>153</v>
      </c>
      <c r="D28" s="87"/>
      <c r="E28" s="64">
        <v>2</v>
      </c>
      <c r="F28" s="59" t="s">
        <v>141</v>
      </c>
      <c r="G28" s="59" t="s">
        <v>89</v>
      </c>
      <c r="H28" s="50">
        <v>1</v>
      </c>
      <c r="I28" s="59" t="s">
        <v>90</v>
      </c>
      <c r="J28" s="59" t="s">
        <v>89</v>
      </c>
      <c r="K28" s="50">
        <v>1</v>
      </c>
      <c r="L28" s="59" t="s">
        <v>152</v>
      </c>
      <c r="M28" s="59" t="s">
        <v>89</v>
      </c>
      <c r="N28" s="50">
        <v>7</v>
      </c>
      <c r="O28" s="59" t="s">
        <v>95</v>
      </c>
      <c r="P28" s="60">
        <f>E28*H28*K28*N28</f>
        <v>14</v>
      </c>
      <c r="Q28" s="50" t="s">
        <v>135</v>
      </c>
      <c r="R28" s="61"/>
      <c r="S28" s="61"/>
      <c r="T28" s="62"/>
      <c r="U28" s="57">
        <v>300000</v>
      </c>
      <c r="V28" s="61">
        <v>65000</v>
      </c>
      <c r="W28" s="61"/>
      <c r="X28" s="61"/>
      <c r="Y28" s="61"/>
      <c r="Z28" s="62">
        <v>175000</v>
      </c>
      <c r="AA28" s="61"/>
      <c r="AB28" s="61"/>
      <c r="AC28" s="61">
        <f t="shared" si="2"/>
        <v>0</v>
      </c>
      <c r="AD28" s="61">
        <f t="shared" si="3"/>
        <v>0</v>
      </c>
      <c r="AE28" s="61">
        <f t="shared" si="4"/>
        <v>0</v>
      </c>
      <c r="AF28" s="61">
        <f t="shared" si="5"/>
        <v>4200000</v>
      </c>
      <c r="AG28" s="61">
        <f t="shared" si="0"/>
        <v>130000</v>
      </c>
      <c r="AH28" s="61">
        <f t="shared" si="6"/>
        <v>0</v>
      </c>
      <c r="AI28" s="61">
        <f t="shared" si="7"/>
        <v>0</v>
      </c>
      <c r="AJ28" s="61">
        <f t="shared" si="8"/>
        <v>0</v>
      </c>
      <c r="AK28" s="61">
        <f t="shared" si="9"/>
        <v>2450000</v>
      </c>
      <c r="AL28" s="61">
        <f t="shared" si="10"/>
        <v>0</v>
      </c>
      <c r="AM28" s="61">
        <f t="shared" si="11"/>
        <v>0</v>
      </c>
      <c r="AN28" s="61">
        <f t="shared" si="12"/>
        <v>6780000</v>
      </c>
    </row>
    <row r="29" spans="2:40" ht="16.5">
      <c r="B29" s="46">
        <v>3</v>
      </c>
      <c r="C29" s="47" t="s">
        <v>97</v>
      </c>
      <c r="D29" s="86"/>
      <c r="E29" s="63">
        <v>3</v>
      </c>
      <c r="F29" s="59" t="s">
        <v>141</v>
      </c>
      <c r="G29" s="59" t="s">
        <v>89</v>
      </c>
      <c r="H29" s="50">
        <v>1</v>
      </c>
      <c r="I29" s="59" t="s">
        <v>90</v>
      </c>
      <c r="J29" s="59" t="s">
        <v>89</v>
      </c>
      <c r="K29" s="50">
        <v>1</v>
      </c>
      <c r="L29" s="59" t="s">
        <v>152</v>
      </c>
      <c r="M29" s="59"/>
      <c r="N29" s="50"/>
      <c r="O29" s="59"/>
      <c r="P29" s="60">
        <f>H29*E29*K29</f>
        <v>3</v>
      </c>
      <c r="Q29" s="50" t="s">
        <v>102</v>
      </c>
      <c r="R29" s="61"/>
      <c r="S29" s="61"/>
      <c r="T29" s="62"/>
      <c r="U29" s="62"/>
      <c r="V29" s="61">
        <v>65000</v>
      </c>
      <c r="W29" s="61"/>
      <c r="X29" s="61"/>
      <c r="Y29" s="61"/>
      <c r="Z29" s="62">
        <v>60000</v>
      </c>
      <c r="AA29" s="61"/>
      <c r="AB29" s="61"/>
      <c r="AC29" s="61">
        <f t="shared" si="2"/>
        <v>0</v>
      </c>
      <c r="AD29" s="61">
        <f t="shared" si="3"/>
        <v>0</v>
      </c>
      <c r="AE29" s="61">
        <f t="shared" si="4"/>
        <v>0</v>
      </c>
      <c r="AF29" s="61">
        <f t="shared" si="5"/>
        <v>0</v>
      </c>
      <c r="AG29" s="61">
        <f t="shared" si="0"/>
        <v>195000</v>
      </c>
      <c r="AH29" s="61">
        <f t="shared" si="6"/>
        <v>0</v>
      </c>
      <c r="AI29" s="61">
        <f t="shared" si="7"/>
        <v>0</v>
      </c>
      <c r="AJ29" s="61">
        <f t="shared" si="8"/>
        <v>0</v>
      </c>
      <c r="AK29" s="61">
        <f t="shared" si="9"/>
        <v>180000</v>
      </c>
      <c r="AL29" s="61">
        <f t="shared" si="10"/>
        <v>0</v>
      </c>
      <c r="AM29" s="61">
        <f t="shared" si="11"/>
        <v>0</v>
      </c>
      <c r="AN29" s="61">
        <f t="shared" si="12"/>
        <v>375000</v>
      </c>
    </row>
    <row r="30" spans="2:40" ht="16.5">
      <c r="B30" s="46">
        <v>4</v>
      </c>
      <c r="C30" s="47" t="s">
        <v>111</v>
      </c>
      <c r="D30" s="86"/>
      <c r="E30" s="63">
        <v>1</v>
      </c>
      <c r="F30" s="59" t="s">
        <v>71</v>
      </c>
      <c r="G30" s="59" t="s">
        <v>89</v>
      </c>
      <c r="H30" s="50">
        <v>1</v>
      </c>
      <c r="I30" s="59" t="s">
        <v>90</v>
      </c>
      <c r="J30" s="59" t="s">
        <v>89</v>
      </c>
      <c r="K30" s="50">
        <v>1</v>
      </c>
      <c r="L30" s="59" t="s">
        <v>152</v>
      </c>
      <c r="M30" s="59"/>
      <c r="N30" s="50"/>
      <c r="O30" s="59"/>
      <c r="P30" s="60">
        <f>H30*E30*K30</f>
        <v>1</v>
      </c>
      <c r="Q30" s="50" t="s">
        <v>102</v>
      </c>
      <c r="R30" s="56"/>
      <c r="S30" s="56"/>
      <c r="T30" s="65">
        <v>1200000</v>
      </c>
      <c r="U30" s="57"/>
      <c r="V30" s="56"/>
      <c r="W30" s="56"/>
      <c r="X30" s="56"/>
      <c r="Y30" s="56"/>
      <c r="Z30" s="56"/>
      <c r="AA30" s="56"/>
      <c r="AB30" s="56"/>
      <c r="AC30" s="61">
        <f t="shared" si="2"/>
        <v>0</v>
      </c>
      <c r="AD30" s="61">
        <f t="shared" si="3"/>
        <v>0</v>
      </c>
      <c r="AE30" s="61">
        <f t="shared" si="4"/>
        <v>1200000</v>
      </c>
      <c r="AF30" s="61">
        <f t="shared" si="5"/>
        <v>0</v>
      </c>
      <c r="AG30" s="61">
        <f t="shared" si="0"/>
        <v>0</v>
      </c>
      <c r="AH30" s="61">
        <f t="shared" si="6"/>
        <v>0</v>
      </c>
      <c r="AI30" s="61">
        <f t="shared" si="7"/>
        <v>0</v>
      </c>
      <c r="AJ30" s="61">
        <f t="shared" si="8"/>
        <v>0</v>
      </c>
      <c r="AK30" s="61">
        <f t="shared" si="9"/>
        <v>0</v>
      </c>
      <c r="AL30" s="61">
        <f t="shared" si="10"/>
        <v>0</v>
      </c>
      <c r="AM30" s="61">
        <f t="shared" si="11"/>
        <v>0</v>
      </c>
      <c r="AN30" s="61">
        <f t="shared" si="12"/>
        <v>1200000</v>
      </c>
    </row>
    <row r="31" spans="2:40" ht="16.5">
      <c r="B31" s="46">
        <v>5</v>
      </c>
      <c r="C31" s="47" t="s">
        <v>159</v>
      </c>
      <c r="D31" s="85"/>
      <c r="E31" s="58">
        <f>SUM(E16:E29)</f>
        <v>35</v>
      </c>
      <c r="F31" s="59" t="s">
        <v>154</v>
      </c>
      <c r="G31" s="59"/>
      <c r="H31" s="50"/>
      <c r="I31" s="59"/>
      <c r="J31" s="59"/>
      <c r="K31" s="50">
        <v>1</v>
      </c>
      <c r="L31" s="59" t="s">
        <v>152</v>
      </c>
      <c r="M31" s="59"/>
      <c r="N31" s="50"/>
      <c r="O31" s="59"/>
      <c r="P31" s="60">
        <f>E31*K31</f>
        <v>35</v>
      </c>
      <c r="Q31" s="50" t="s">
        <v>102</v>
      </c>
      <c r="R31" s="56"/>
      <c r="S31" s="56">
        <v>15000</v>
      </c>
      <c r="T31" s="66"/>
      <c r="U31" s="56"/>
      <c r="V31" s="56"/>
      <c r="W31" s="56"/>
      <c r="X31" s="56"/>
      <c r="Y31" s="56"/>
      <c r="Z31" s="56"/>
      <c r="AA31" s="56"/>
      <c r="AB31" s="56"/>
      <c r="AC31" s="61">
        <f t="shared" si="2"/>
        <v>0</v>
      </c>
      <c r="AD31" s="61">
        <f t="shared" si="3"/>
        <v>525000</v>
      </c>
      <c r="AE31" s="61">
        <f t="shared" si="4"/>
        <v>0</v>
      </c>
      <c r="AF31" s="61">
        <f t="shared" si="5"/>
        <v>0</v>
      </c>
      <c r="AG31" s="61">
        <f t="shared" si="0"/>
        <v>0</v>
      </c>
      <c r="AH31" s="61">
        <f t="shared" si="6"/>
        <v>0</v>
      </c>
      <c r="AI31" s="61">
        <f t="shared" si="7"/>
        <v>0</v>
      </c>
      <c r="AJ31" s="61">
        <f t="shared" si="8"/>
        <v>0</v>
      </c>
      <c r="AK31" s="61">
        <f t="shared" si="9"/>
        <v>0</v>
      </c>
      <c r="AL31" s="61">
        <f t="shared" si="10"/>
        <v>0</v>
      </c>
      <c r="AM31" s="61">
        <f t="shared" si="11"/>
        <v>0</v>
      </c>
      <c r="AN31" s="61">
        <f t="shared" si="12"/>
        <v>525000</v>
      </c>
    </row>
    <row r="32" spans="2:40" ht="33">
      <c r="B32" s="16">
        <v>6</v>
      </c>
      <c r="C32" s="47" t="s">
        <v>155</v>
      </c>
      <c r="D32" s="85"/>
      <c r="E32" s="58"/>
      <c r="F32" s="59"/>
      <c r="G32" s="59"/>
      <c r="H32" s="50"/>
      <c r="I32" s="59"/>
      <c r="J32" s="59"/>
      <c r="K32" s="50"/>
      <c r="L32" s="59"/>
      <c r="M32" s="59"/>
      <c r="N32" s="50"/>
      <c r="O32" s="59"/>
      <c r="P32" s="12"/>
      <c r="Q32" s="12"/>
      <c r="R32" s="56"/>
      <c r="S32" s="56"/>
      <c r="T32" s="56"/>
      <c r="U32" s="56"/>
      <c r="V32" s="56"/>
      <c r="W32" s="56"/>
      <c r="X32" s="56"/>
      <c r="Y32" s="56"/>
      <c r="Z32" s="56"/>
      <c r="AA32" s="56"/>
      <c r="AB32" s="56"/>
      <c r="AC32" s="61">
        <f t="shared" si="2"/>
        <v>0</v>
      </c>
      <c r="AD32" s="61">
        <f t="shared" si="3"/>
        <v>0</v>
      </c>
      <c r="AE32" s="61">
        <f t="shared" si="4"/>
        <v>0</v>
      </c>
      <c r="AF32" s="61">
        <f t="shared" si="5"/>
        <v>0</v>
      </c>
      <c r="AG32" s="61">
        <f t="shared" si="0"/>
        <v>0</v>
      </c>
      <c r="AH32" s="61">
        <f t="shared" si="6"/>
        <v>0</v>
      </c>
      <c r="AI32" s="61">
        <f t="shared" si="7"/>
        <v>0</v>
      </c>
      <c r="AJ32" s="61">
        <f t="shared" si="8"/>
        <v>0</v>
      </c>
      <c r="AK32" s="61">
        <f t="shared" si="9"/>
        <v>0</v>
      </c>
      <c r="AL32" s="61">
        <f t="shared" si="10"/>
        <v>0</v>
      </c>
      <c r="AM32" s="61">
        <f t="shared" si="11"/>
        <v>0</v>
      </c>
      <c r="AN32" s="61">
        <f t="shared" si="12"/>
        <v>0</v>
      </c>
    </row>
    <row r="33" spans="2:40" ht="16.5">
      <c r="B33" s="12"/>
      <c r="C33" s="51" t="s">
        <v>156</v>
      </c>
      <c r="D33" s="85"/>
      <c r="E33" s="58">
        <v>32</v>
      </c>
      <c r="F33" s="59" t="s">
        <v>141</v>
      </c>
      <c r="G33" s="59" t="s">
        <v>89</v>
      </c>
      <c r="H33" s="50">
        <v>1</v>
      </c>
      <c r="I33" s="59" t="s">
        <v>90</v>
      </c>
      <c r="J33" s="59" t="s">
        <v>89</v>
      </c>
      <c r="K33" s="50">
        <v>1</v>
      </c>
      <c r="L33" s="59" t="s">
        <v>106</v>
      </c>
      <c r="M33" s="59"/>
      <c r="N33" s="50"/>
      <c r="O33" s="59"/>
      <c r="P33" s="60">
        <f>H33*E33*K33</f>
        <v>32</v>
      </c>
      <c r="Q33" s="50" t="s">
        <v>102</v>
      </c>
      <c r="R33" s="56">
        <v>20000</v>
      </c>
      <c r="S33" s="56"/>
      <c r="T33" s="56"/>
      <c r="U33" s="56"/>
      <c r="V33" s="56"/>
      <c r="W33" s="56"/>
      <c r="X33" s="56"/>
      <c r="Y33" s="56"/>
      <c r="Z33" s="56"/>
      <c r="AA33" s="56"/>
      <c r="AB33" s="56"/>
      <c r="AC33" s="61">
        <f t="shared" si="2"/>
        <v>640000</v>
      </c>
      <c r="AD33" s="61">
        <f t="shared" si="3"/>
        <v>0</v>
      </c>
      <c r="AE33" s="61">
        <f t="shared" si="4"/>
        <v>0</v>
      </c>
      <c r="AF33" s="61">
        <f t="shared" si="5"/>
        <v>0</v>
      </c>
      <c r="AG33" s="61">
        <f t="shared" si="0"/>
        <v>0</v>
      </c>
      <c r="AH33" s="61">
        <f t="shared" si="6"/>
        <v>0</v>
      </c>
      <c r="AI33" s="61">
        <f t="shared" si="7"/>
        <v>0</v>
      </c>
      <c r="AJ33" s="61">
        <f t="shared" si="8"/>
        <v>0</v>
      </c>
      <c r="AK33" s="61">
        <f t="shared" si="9"/>
        <v>0</v>
      </c>
      <c r="AL33" s="61">
        <f t="shared" si="10"/>
        <v>0</v>
      </c>
      <c r="AM33" s="61">
        <f t="shared" si="11"/>
        <v>0</v>
      </c>
      <c r="AN33" s="61">
        <f t="shared" si="12"/>
        <v>640000</v>
      </c>
    </row>
    <row r="34" spans="2:40" ht="16.5">
      <c r="B34" s="12"/>
      <c r="C34" s="51" t="s">
        <v>113</v>
      </c>
      <c r="D34" s="85"/>
      <c r="E34" s="58">
        <v>5</v>
      </c>
      <c r="F34" s="59" t="s">
        <v>154</v>
      </c>
      <c r="G34" s="59"/>
      <c r="H34" s="50"/>
      <c r="I34" s="59"/>
      <c r="J34" s="59"/>
      <c r="K34" s="50"/>
      <c r="L34" s="59"/>
      <c r="M34" s="59"/>
      <c r="N34" s="50"/>
      <c r="O34" s="59"/>
      <c r="P34" s="90">
        <f>E34</f>
        <v>5</v>
      </c>
      <c r="Q34" s="50" t="s">
        <v>102</v>
      </c>
      <c r="R34" s="56">
        <v>50800</v>
      </c>
      <c r="S34" s="56"/>
      <c r="T34" s="56"/>
      <c r="U34" s="56"/>
      <c r="V34" s="56"/>
      <c r="W34" s="56"/>
      <c r="X34" s="56"/>
      <c r="Y34" s="56"/>
      <c r="Z34" s="56"/>
      <c r="AA34" s="56"/>
      <c r="AB34" s="56"/>
      <c r="AC34" s="61">
        <f t="shared" si="2"/>
        <v>254000</v>
      </c>
      <c r="AD34" s="61">
        <f t="shared" si="3"/>
        <v>0</v>
      </c>
      <c r="AE34" s="61">
        <f t="shared" si="4"/>
        <v>0</v>
      </c>
      <c r="AF34" s="61">
        <f t="shared" si="5"/>
        <v>0</v>
      </c>
      <c r="AG34" s="61">
        <f t="shared" si="0"/>
        <v>0</v>
      </c>
      <c r="AH34" s="61">
        <f t="shared" si="6"/>
        <v>0</v>
      </c>
      <c r="AI34" s="61">
        <f t="shared" si="7"/>
        <v>0</v>
      </c>
      <c r="AJ34" s="61">
        <f t="shared" si="8"/>
        <v>0</v>
      </c>
      <c r="AK34" s="61">
        <f t="shared" si="9"/>
        <v>0</v>
      </c>
      <c r="AL34" s="61">
        <f t="shared" si="10"/>
        <v>0</v>
      </c>
      <c r="AM34" s="61">
        <f t="shared" si="11"/>
        <v>0</v>
      </c>
      <c r="AN34" s="61">
        <f t="shared" si="12"/>
        <v>254000</v>
      </c>
    </row>
    <row r="35" spans="2:40" ht="16.5">
      <c r="B35" s="12"/>
      <c r="C35" s="51" t="s">
        <v>157</v>
      </c>
      <c r="D35" s="85"/>
      <c r="E35" s="58">
        <v>1</v>
      </c>
      <c r="F35" s="59" t="s">
        <v>112</v>
      </c>
      <c r="G35" s="59"/>
      <c r="H35" s="50"/>
      <c r="I35" s="59"/>
      <c r="J35" s="59"/>
      <c r="K35" s="50"/>
      <c r="L35" s="59"/>
      <c r="M35" s="59"/>
      <c r="N35" s="50"/>
      <c r="O35" s="59"/>
      <c r="P35" s="90">
        <f>E35</f>
        <v>1</v>
      </c>
      <c r="Q35" s="12" t="s">
        <v>112</v>
      </c>
      <c r="R35" s="56">
        <v>500000</v>
      </c>
      <c r="S35" s="56"/>
      <c r="T35" s="56"/>
      <c r="U35" s="56"/>
      <c r="V35" s="56"/>
      <c r="W35" s="56"/>
      <c r="X35" s="56"/>
      <c r="Y35" s="56"/>
      <c r="Z35" s="56"/>
      <c r="AA35" s="56"/>
      <c r="AB35" s="56"/>
      <c r="AC35" s="61">
        <f t="shared" si="2"/>
        <v>500000</v>
      </c>
      <c r="AD35" s="61">
        <f t="shared" si="3"/>
        <v>0</v>
      </c>
      <c r="AE35" s="61">
        <f t="shared" si="4"/>
        <v>0</v>
      </c>
      <c r="AF35" s="61">
        <f t="shared" si="5"/>
        <v>0</v>
      </c>
      <c r="AG35" s="61">
        <f t="shared" si="0"/>
        <v>0</v>
      </c>
      <c r="AH35" s="61">
        <f t="shared" si="6"/>
        <v>0</v>
      </c>
      <c r="AI35" s="61">
        <f t="shared" si="7"/>
        <v>0</v>
      </c>
      <c r="AJ35" s="61">
        <f t="shared" si="8"/>
        <v>0</v>
      </c>
      <c r="AK35" s="61">
        <f t="shared" si="9"/>
        <v>0</v>
      </c>
      <c r="AL35" s="61">
        <f t="shared" si="10"/>
        <v>0</v>
      </c>
      <c r="AM35" s="61">
        <f t="shared" si="11"/>
        <v>0</v>
      </c>
      <c r="AN35" s="61">
        <f t="shared" si="12"/>
        <v>500000</v>
      </c>
    </row>
    <row r="36" spans="2:40" ht="16.5">
      <c r="B36" s="23"/>
      <c r="C36" s="51" t="s">
        <v>158</v>
      </c>
      <c r="D36" s="88"/>
      <c r="E36" s="67">
        <v>1</v>
      </c>
      <c r="F36" s="68" t="s">
        <v>71</v>
      </c>
      <c r="G36" s="68"/>
      <c r="H36" s="69"/>
      <c r="I36" s="68"/>
      <c r="J36" s="68"/>
      <c r="K36" s="69"/>
      <c r="L36" s="68"/>
      <c r="M36" s="68"/>
      <c r="N36" s="69"/>
      <c r="O36" s="68"/>
      <c r="P36" s="90">
        <f>E36</f>
        <v>1</v>
      </c>
      <c r="Q36" s="12" t="s">
        <v>112</v>
      </c>
      <c r="R36" s="70">
        <v>150000</v>
      </c>
      <c r="S36" s="70"/>
      <c r="T36" s="70"/>
      <c r="U36" s="70"/>
      <c r="V36" s="70"/>
      <c r="W36" s="70"/>
      <c r="X36" s="70"/>
      <c r="Y36" s="70"/>
      <c r="Z36" s="70"/>
      <c r="AA36" s="70"/>
      <c r="AB36" s="70"/>
      <c r="AC36" s="61">
        <f t="shared" si="2"/>
        <v>150000</v>
      </c>
      <c r="AD36" s="61">
        <f t="shared" si="3"/>
        <v>0</v>
      </c>
      <c r="AE36" s="61">
        <f t="shared" si="4"/>
        <v>0</v>
      </c>
      <c r="AF36" s="61">
        <f t="shared" si="5"/>
        <v>0</v>
      </c>
      <c r="AG36" s="61">
        <f t="shared" si="0"/>
        <v>0</v>
      </c>
      <c r="AH36" s="61">
        <f t="shared" si="6"/>
        <v>0</v>
      </c>
      <c r="AI36" s="61">
        <f t="shared" si="7"/>
        <v>0</v>
      </c>
      <c r="AJ36" s="61">
        <f t="shared" si="8"/>
        <v>0</v>
      </c>
      <c r="AK36" s="61">
        <f t="shared" si="9"/>
        <v>0</v>
      </c>
      <c r="AL36" s="61">
        <f t="shared" si="10"/>
        <v>0</v>
      </c>
      <c r="AM36" s="61">
        <f t="shared" si="11"/>
        <v>0</v>
      </c>
      <c r="AN36" s="61">
        <f t="shared" si="12"/>
        <v>150000</v>
      </c>
    </row>
    <row r="37" spans="2:40" ht="16.5">
      <c r="B37" s="24"/>
      <c r="C37" s="17" t="s">
        <v>139</v>
      </c>
      <c r="D37" s="17"/>
      <c r="E37" s="25">
        <f>SUM(E16:E25)</f>
        <v>29</v>
      </c>
      <c r="F37" s="25" t="str">
        <f>F16</f>
        <v>Org</v>
      </c>
      <c r="G37" s="26"/>
      <c r="H37" s="17"/>
      <c r="I37" s="17"/>
      <c r="J37" s="26"/>
      <c r="K37" s="17"/>
      <c r="L37" s="17"/>
      <c r="M37" s="17"/>
      <c r="N37" s="17"/>
      <c r="O37" s="17"/>
      <c r="P37" s="17"/>
      <c r="Q37" s="17"/>
      <c r="R37" s="17"/>
      <c r="S37" s="17"/>
      <c r="T37" s="17"/>
      <c r="U37" s="27"/>
      <c r="V37" s="17"/>
      <c r="W37" s="17"/>
      <c r="X37" s="17"/>
      <c r="Y37" s="17"/>
      <c r="Z37" s="17"/>
      <c r="AA37" s="17"/>
      <c r="AB37" s="28"/>
      <c r="AC37" s="28"/>
      <c r="AD37" s="28"/>
      <c r="AE37" s="28"/>
      <c r="AF37" s="28"/>
      <c r="AG37" s="28"/>
      <c r="AH37" s="28"/>
      <c r="AI37" s="28"/>
      <c r="AJ37" s="28"/>
      <c r="AK37" s="28"/>
      <c r="AL37" s="28"/>
      <c r="AM37" s="28"/>
      <c r="AN37" s="21">
        <f>SUM(AN16:AN36)</f>
        <v>18664000</v>
      </c>
    </row>
    <row r="39" spans="26:28" ht="16.5">
      <c r="Z39" s="2">
        <f>'Input data pokok'!E3</f>
        <v>0</v>
      </c>
      <c r="AB39" s="2" t="s">
        <v>178</v>
      </c>
    </row>
    <row r="41" ht="16.5">
      <c r="C41" s="2" t="s">
        <v>162</v>
      </c>
    </row>
    <row r="42" spans="3:26" ht="16.5">
      <c r="C42" s="2" t="s">
        <v>163</v>
      </c>
      <c r="Z42" s="2" t="s">
        <v>164</v>
      </c>
    </row>
    <row r="47" ht="16.5">
      <c r="Q47" s="2" t="s">
        <v>162</v>
      </c>
    </row>
    <row r="48" ht="16.5">
      <c r="Q48" s="2" t="s">
        <v>230</v>
      </c>
    </row>
    <row r="49" spans="3:40" ht="16.5">
      <c r="C49" s="260">
        <f>'Input data pokok'!E27</f>
        <v>0</v>
      </c>
      <c r="D49" s="260"/>
      <c r="E49" s="260"/>
      <c r="F49" s="260"/>
      <c r="Z49" s="260">
        <f>'Input data pokok'!E28</f>
        <v>0</v>
      </c>
      <c r="AA49" s="260"/>
      <c r="AB49" s="260"/>
      <c r="AC49" s="260"/>
      <c r="AD49" s="260"/>
      <c r="AE49" s="260"/>
      <c r="AF49" s="260"/>
      <c r="AG49" s="260"/>
      <c r="AH49" s="260"/>
      <c r="AI49" s="260"/>
      <c r="AJ49" s="260"/>
      <c r="AK49" s="260"/>
      <c r="AL49" s="260"/>
      <c r="AM49" s="260"/>
      <c r="AN49" s="260"/>
    </row>
    <row r="50" spans="3:40" ht="16.5">
      <c r="C50" s="261" t="str">
        <f>"NIP."&amp;'Input data pokok'!G27</f>
        <v>NIP.</v>
      </c>
      <c r="D50" s="261"/>
      <c r="E50" s="261"/>
      <c r="F50" s="261"/>
      <c r="Z50" s="261" t="str">
        <f>"NIP."&amp;'Input data pokok'!G28</f>
        <v>NIP.</v>
      </c>
      <c r="AA50" s="261"/>
      <c r="AB50" s="261"/>
      <c r="AC50" s="261"/>
      <c r="AD50" s="261"/>
      <c r="AE50" s="261"/>
      <c r="AF50" s="261"/>
      <c r="AG50" s="261"/>
      <c r="AH50" s="261"/>
      <c r="AI50" s="261"/>
      <c r="AJ50" s="261"/>
      <c r="AK50" s="261"/>
      <c r="AL50" s="261"/>
      <c r="AM50" s="261"/>
      <c r="AN50" s="261"/>
    </row>
    <row r="56" spans="17:20" ht="16.5">
      <c r="Q56" s="260">
        <f>'Input data pokok'!E25</f>
        <v>0</v>
      </c>
      <c r="R56" s="260"/>
      <c r="S56" s="260"/>
      <c r="T56" s="260"/>
    </row>
    <row r="57" spans="17:20" ht="16.5">
      <c r="Q57" s="261" t="str">
        <f>"NIP."&amp;'Input data pokok'!G25</f>
        <v>NIP.</v>
      </c>
      <c r="R57" s="261"/>
      <c r="S57" s="261"/>
      <c r="T57" s="261"/>
    </row>
  </sheetData>
  <sheetProtection/>
  <mergeCells count="39">
    <mergeCell ref="C14:O14"/>
    <mergeCell ref="T11:T13"/>
    <mergeCell ref="AM12:AM13"/>
    <mergeCell ref="V11:V13"/>
    <mergeCell ref="AL12:AL13"/>
    <mergeCell ref="W12:W13"/>
    <mergeCell ref="AA12:AA13"/>
    <mergeCell ref="AD11:AD13"/>
    <mergeCell ref="AE11:AE13"/>
    <mergeCell ref="AG11:AG13"/>
    <mergeCell ref="B2:AN2"/>
    <mergeCell ref="B3:AN3"/>
    <mergeCell ref="B10:B13"/>
    <mergeCell ref="C10:O13"/>
    <mergeCell ref="P10:P13"/>
    <mergeCell ref="U11:U13"/>
    <mergeCell ref="Z12:Z13"/>
    <mergeCell ref="W11:AB11"/>
    <mergeCell ref="AN10:AN13"/>
    <mergeCell ref="R11:R13"/>
    <mergeCell ref="AH11:AM11"/>
    <mergeCell ref="AC11:AC13"/>
    <mergeCell ref="Q10:Q13"/>
    <mergeCell ref="X12:Y12"/>
    <mergeCell ref="AC10:AM10"/>
    <mergeCell ref="R10:AB10"/>
    <mergeCell ref="AB12:AB13"/>
    <mergeCell ref="AH12:AH13"/>
    <mergeCell ref="AI12:AJ12"/>
    <mergeCell ref="B4:AN4"/>
    <mergeCell ref="Q56:T56"/>
    <mergeCell ref="Q57:T57"/>
    <mergeCell ref="S11:S13"/>
    <mergeCell ref="AK12:AK13"/>
    <mergeCell ref="C49:F49"/>
    <mergeCell ref="C50:F50"/>
    <mergeCell ref="Z49:AN49"/>
    <mergeCell ref="Z50:AN50"/>
    <mergeCell ref="AF11:AF13"/>
  </mergeCells>
  <printOptions horizontalCentered="1"/>
  <pageMargins left="0.45" right="0.45" top="0.75" bottom="0.5" header="0.3" footer="0.3"/>
  <pageSetup horizontalDpi="600" verticalDpi="600" orientation="landscape" paperSize="9" scale="60" r:id="rId3"/>
  <legacyDrawing r:id="rId2"/>
</worksheet>
</file>

<file path=xl/worksheets/sheet4.xml><?xml version="1.0" encoding="utf-8"?>
<worksheet xmlns="http://schemas.openxmlformats.org/spreadsheetml/2006/main" xmlns:r="http://schemas.openxmlformats.org/officeDocument/2006/relationships">
  <sheetPr>
    <tabColor rgb="FFC00000"/>
  </sheetPr>
  <dimension ref="B2:AZ52"/>
  <sheetViews>
    <sheetView zoomScale="80" zoomScaleNormal="80" zoomScalePageLayoutView="0" workbookViewId="0" topLeftCell="A1">
      <pane xSplit="15" ySplit="14" topLeftCell="P24" activePane="bottomRight" state="frozen"/>
      <selection pane="topLeft" activeCell="A1" sqref="A1"/>
      <selection pane="topRight" activeCell="P1" sqref="P1"/>
      <selection pane="bottomLeft" activeCell="A15" sqref="A15"/>
      <selection pane="bottomRight" activeCell="R45" sqref="R45"/>
    </sheetView>
  </sheetViews>
  <sheetFormatPr defaultColWidth="9.140625" defaultRowHeight="15"/>
  <cols>
    <col min="1" max="1" width="5.00390625" style="2" customWidth="1"/>
    <col min="2" max="2" width="4.421875" style="2" customWidth="1"/>
    <col min="3" max="3" width="21.8515625" style="2" customWidth="1"/>
    <col min="4" max="4" width="3.57421875" style="2" customWidth="1"/>
    <col min="5" max="5" width="4.8515625" style="2" customWidth="1"/>
    <col min="6" max="6" width="7.00390625" style="2" customWidth="1"/>
    <col min="7" max="7" width="4.8515625" style="3" customWidth="1"/>
    <col min="8" max="8" width="5.00390625" style="2" customWidth="1"/>
    <col min="9" max="9" width="5.57421875" style="2" customWidth="1"/>
    <col min="10" max="10" width="3.7109375" style="3" customWidth="1"/>
    <col min="11" max="11" width="4.00390625" style="2" customWidth="1"/>
    <col min="12" max="12" width="5.57421875" style="2" customWidth="1"/>
    <col min="13" max="13" width="3.421875" style="2" customWidth="1"/>
    <col min="14" max="14" width="3.8515625" style="2" customWidth="1"/>
    <col min="15" max="15" width="4.00390625" style="2" customWidth="1"/>
    <col min="16" max="16" width="8.8515625" style="2" customWidth="1"/>
    <col min="17" max="17" width="7.140625" style="2" customWidth="1"/>
    <col min="18" max="18" width="10.7109375" style="2" customWidth="1"/>
    <col min="19" max="19" width="9.140625" style="2" customWidth="1"/>
    <col min="20" max="20" width="12.421875" style="2" customWidth="1"/>
    <col min="21" max="21" width="11.7109375" style="10" customWidth="1"/>
    <col min="22" max="22" width="10.00390625" style="2" customWidth="1"/>
    <col min="23" max="23" width="9.140625" style="2" customWidth="1"/>
    <col min="24" max="24" width="11.421875" style="2" customWidth="1"/>
    <col min="25" max="25" width="10.421875" style="2" customWidth="1"/>
    <col min="26" max="26" width="11.7109375" style="2" customWidth="1"/>
    <col min="27" max="27" width="9.140625" style="2" customWidth="1"/>
    <col min="28" max="28" width="10.8515625" style="2" customWidth="1"/>
    <col min="29" max="39" width="10.8515625" style="2" hidden="1" customWidth="1"/>
    <col min="40" max="40" width="13.421875" style="2" customWidth="1"/>
    <col min="41" max="51" width="9.140625" style="2" customWidth="1"/>
    <col min="52" max="52" width="10.00390625" style="2" bestFit="1" customWidth="1"/>
    <col min="53" max="16384" width="9.140625" style="2" customWidth="1"/>
  </cols>
  <sheetData>
    <row r="1" ht="16.5"/>
    <row r="2" spans="2:40" ht="16.5">
      <c r="B2" s="259" t="s">
        <v>114</v>
      </c>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59"/>
      <c r="AK2" s="259"/>
      <c r="AL2" s="259"/>
      <c r="AM2" s="259"/>
      <c r="AN2" s="259"/>
    </row>
    <row r="3" spans="2:40" ht="16.5">
      <c r="B3" s="259" t="str">
        <f>'2) SPJ-1 SP2D BAP skrg'!B3:AN3</f>
        <v>PROGRAM PENGEMBANGAN KAPASITAS PENERAPAN-SPM DIKDAS</v>
      </c>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row>
    <row r="4" spans="2:40" ht="16.5">
      <c r="B4" s="259" t="e">
        <f>'2) SPJ-1 SP2D BAP skrg'!B4:AN4</f>
        <v>#REF!</v>
      </c>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row>
    <row r="5" spans="2:5" ht="16.5">
      <c r="B5" s="15" t="s">
        <v>115</v>
      </c>
      <c r="C5" s="15"/>
      <c r="D5" s="43" t="s">
        <v>2</v>
      </c>
      <c r="E5" s="15" t="s">
        <v>85</v>
      </c>
    </row>
    <row r="6" spans="2:5" ht="16.5">
      <c r="B6" s="15" t="s">
        <v>132</v>
      </c>
      <c r="C6" s="15"/>
      <c r="D6" s="43" t="s">
        <v>2</v>
      </c>
      <c r="E6" s="15" t="s">
        <v>60</v>
      </c>
    </row>
    <row r="7" spans="2:5" ht="16.5">
      <c r="B7" s="15" t="s">
        <v>131</v>
      </c>
      <c r="C7" s="15"/>
      <c r="D7" s="43" t="s">
        <v>2</v>
      </c>
      <c r="E7" s="44" t="e">
        <f>#REF!</f>
        <v>#REF!</v>
      </c>
    </row>
    <row r="8" spans="2:9" ht="16.5">
      <c r="B8" s="15" t="s">
        <v>137</v>
      </c>
      <c r="C8" s="15"/>
      <c r="D8" s="43" t="s">
        <v>2</v>
      </c>
      <c r="E8" s="301" t="s">
        <v>215</v>
      </c>
      <c r="F8" s="302"/>
      <c r="G8" s="302"/>
      <c r="H8" s="302"/>
      <c r="I8" s="302"/>
    </row>
    <row r="9" spans="2:9" ht="16.5">
      <c r="B9" s="15" t="s">
        <v>138</v>
      </c>
      <c r="C9" s="15"/>
      <c r="D9" s="43" t="s">
        <v>2</v>
      </c>
      <c r="E9" s="71" t="s">
        <v>216</v>
      </c>
      <c r="F9" s="71"/>
      <c r="G9" s="71"/>
      <c r="H9" s="71"/>
      <c r="I9" s="71"/>
    </row>
    <row r="10" spans="2:40" s="15" customFormat="1" ht="16.5">
      <c r="B10" s="272" t="s">
        <v>70</v>
      </c>
      <c r="C10" s="282" t="s">
        <v>0</v>
      </c>
      <c r="D10" s="283"/>
      <c r="E10" s="283"/>
      <c r="F10" s="283"/>
      <c r="G10" s="283"/>
      <c r="H10" s="283"/>
      <c r="I10" s="283"/>
      <c r="J10" s="283"/>
      <c r="K10" s="283"/>
      <c r="L10" s="283"/>
      <c r="M10" s="283"/>
      <c r="N10" s="283"/>
      <c r="O10" s="284"/>
      <c r="P10" s="272" t="s">
        <v>72</v>
      </c>
      <c r="Q10" s="272" t="s">
        <v>116</v>
      </c>
      <c r="R10" s="276" t="s">
        <v>117</v>
      </c>
      <c r="S10" s="276"/>
      <c r="T10" s="276"/>
      <c r="U10" s="276"/>
      <c r="V10" s="276"/>
      <c r="W10" s="276"/>
      <c r="X10" s="276"/>
      <c r="Y10" s="276"/>
      <c r="Z10" s="276"/>
      <c r="AA10" s="276"/>
      <c r="AB10" s="276"/>
      <c r="AC10" s="275" t="s">
        <v>167</v>
      </c>
      <c r="AD10" s="275"/>
      <c r="AE10" s="275"/>
      <c r="AF10" s="275"/>
      <c r="AG10" s="275"/>
      <c r="AH10" s="275"/>
      <c r="AI10" s="275"/>
      <c r="AJ10" s="275"/>
      <c r="AK10" s="275"/>
      <c r="AL10" s="275"/>
      <c r="AM10" s="275"/>
      <c r="AN10" s="272" t="s">
        <v>133</v>
      </c>
    </row>
    <row r="11" spans="2:40" s="15" customFormat="1" ht="16.5">
      <c r="B11" s="272"/>
      <c r="C11" s="285"/>
      <c r="D11" s="286"/>
      <c r="E11" s="286"/>
      <c r="F11" s="286"/>
      <c r="G11" s="286"/>
      <c r="H11" s="286"/>
      <c r="I11" s="286"/>
      <c r="J11" s="286"/>
      <c r="K11" s="286"/>
      <c r="L11" s="286"/>
      <c r="M11" s="286"/>
      <c r="N11" s="286"/>
      <c r="O11" s="287"/>
      <c r="P11" s="272"/>
      <c r="Q11" s="272"/>
      <c r="R11" s="294" t="s">
        <v>134</v>
      </c>
      <c r="S11" s="262" t="s">
        <v>73</v>
      </c>
      <c r="T11" s="262" t="s">
        <v>74</v>
      </c>
      <c r="U11" s="262" t="s">
        <v>75</v>
      </c>
      <c r="V11" s="262" t="s">
        <v>76</v>
      </c>
      <c r="W11" s="291" t="s">
        <v>77</v>
      </c>
      <c r="X11" s="292"/>
      <c r="Y11" s="292"/>
      <c r="Z11" s="292"/>
      <c r="AA11" s="292"/>
      <c r="AB11" s="293"/>
      <c r="AC11" s="269" t="s">
        <v>134</v>
      </c>
      <c r="AD11" s="265" t="s">
        <v>73</v>
      </c>
      <c r="AE11" s="265" t="s">
        <v>74</v>
      </c>
      <c r="AF11" s="265" t="s">
        <v>75</v>
      </c>
      <c r="AG11" s="265" t="s">
        <v>76</v>
      </c>
      <c r="AH11" s="266" t="s">
        <v>77</v>
      </c>
      <c r="AI11" s="267"/>
      <c r="AJ11" s="267"/>
      <c r="AK11" s="267"/>
      <c r="AL11" s="267"/>
      <c r="AM11" s="268"/>
      <c r="AN11" s="272"/>
    </row>
    <row r="12" spans="2:40" s="15" customFormat="1" ht="16.5">
      <c r="B12" s="272"/>
      <c r="C12" s="285"/>
      <c r="D12" s="286"/>
      <c r="E12" s="286"/>
      <c r="F12" s="286"/>
      <c r="G12" s="286"/>
      <c r="H12" s="286"/>
      <c r="I12" s="286"/>
      <c r="J12" s="286"/>
      <c r="K12" s="286"/>
      <c r="L12" s="286"/>
      <c r="M12" s="286"/>
      <c r="N12" s="286"/>
      <c r="O12" s="287"/>
      <c r="P12" s="272"/>
      <c r="Q12" s="272"/>
      <c r="R12" s="295"/>
      <c r="S12" s="262"/>
      <c r="T12" s="262"/>
      <c r="U12" s="262"/>
      <c r="V12" s="262"/>
      <c r="W12" s="300" t="s">
        <v>78</v>
      </c>
      <c r="X12" s="273" t="s">
        <v>79</v>
      </c>
      <c r="Y12" s="274"/>
      <c r="Z12" s="277" t="s">
        <v>80</v>
      </c>
      <c r="AA12" s="277" t="s">
        <v>81</v>
      </c>
      <c r="AB12" s="277" t="s">
        <v>82</v>
      </c>
      <c r="AC12" s="270"/>
      <c r="AD12" s="265"/>
      <c r="AE12" s="265"/>
      <c r="AF12" s="265"/>
      <c r="AG12" s="265"/>
      <c r="AH12" s="279" t="s">
        <v>78</v>
      </c>
      <c r="AI12" s="280" t="s">
        <v>79</v>
      </c>
      <c r="AJ12" s="281"/>
      <c r="AK12" s="263" t="s">
        <v>80</v>
      </c>
      <c r="AL12" s="263" t="s">
        <v>81</v>
      </c>
      <c r="AM12" s="263" t="s">
        <v>82</v>
      </c>
      <c r="AN12" s="272"/>
    </row>
    <row r="13" spans="2:40" s="15" customFormat="1" ht="49.5">
      <c r="B13" s="272"/>
      <c r="C13" s="288"/>
      <c r="D13" s="289"/>
      <c r="E13" s="289"/>
      <c r="F13" s="289"/>
      <c r="G13" s="289"/>
      <c r="H13" s="289"/>
      <c r="I13" s="289"/>
      <c r="J13" s="289"/>
      <c r="K13" s="289"/>
      <c r="L13" s="289"/>
      <c r="M13" s="289"/>
      <c r="N13" s="289"/>
      <c r="O13" s="290"/>
      <c r="P13" s="272"/>
      <c r="Q13" s="272"/>
      <c r="R13" s="296"/>
      <c r="S13" s="262"/>
      <c r="T13" s="262"/>
      <c r="U13" s="262"/>
      <c r="V13" s="262"/>
      <c r="W13" s="278"/>
      <c r="X13" s="45" t="s">
        <v>83</v>
      </c>
      <c r="Y13" s="45" t="s">
        <v>84</v>
      </c>
      <c r="Z13" s="278"/>
      <c r="AA13" s="278"/>
      <c r="AB13" s="278"/>
      <c r="AC13" s="271"/>
      <c r="AD13" s="265"/>
      <c r="AE13" s="265"/>
      <c r="AF13" s="265"/>
      <c r="AG13" s="265"/>
      <c r="AH13" s="264"/>
      <c r="AI13" s="73" t="s">
        <v>83</v>
      </c>
      <c r="AJ13" s="73" t="s">
        <v>84</v>
      </c>
      <c r="AK13" s="264"/>
      <c r="AL13" s="264"/>
      <c r="AM13" s="264"/>
      <c r="AN13" s="272"/>
    </row>
    <row r="14" spans="2:40" s="15" customFormat="1" ht="16.5">
      <c r="B14" s="82" t="s">
        <v>182</v>
      </c>
      <c r="C14" s="297" t="s">
        <v>183</v>
      </c>
      <c r="D14" s="298"/>
      <c r="E14" s="298"/>
      <c r="F14" s="298"/>
      <c r="G14" s="298"/>
      <c r="H14" s="298"/>
      <c r="I14" s="298"/>
      <c r="J14" s="298"/>
      <c r="K14" s="298"/>
      <c r="L14" s="298"/>
      <c r="M14" s="298"/>
      <c r="N14" s="298"/>
      <c r="O14" s="299"/>
      <c r="P14" s="83" t="s">
        <v>184</v>
      </c>
      <c r="Q14" s="84" t="s">
        <v>185</v>
      </c>
      <c r="R14" s="84" t="s">
        <v>186</v>
      </c>
      <c r="S14" s="83" t="s">
        <v>187</v>
      </c>
      <c r="T14" s="84" t="s">
        <v>188</v>
      </c>
      <c r="U14" s="84" t="s">
        <v>189</v>
      </c>
      <c r="V14" s="84" t="s">
        <v>190</v>
      </c>
      <c r="W14" s="84" t="s">
        <v>191</v>
      </c>
      <c r="X14" s="84" t="s">
        <v>192</v>
      </c>
      <c r="Y14" s="84" t="s">
        <v>193</v>
      </c>
      <c r="Z14" s="84" t="s">
        <v>194</v>
      </c>
      <c r="AA14" s="84" t="s">
        <v>195</v>
      </c>
      <c r="AB14" s="84" t="s">
        <v>197</v>
      </c>
      <c r="AC14" s="141"/>
      <c r="AD14" s="139"/>
      <c r="AE14" s="139"/>
      <c r="AF14" s="139"/>
      <c r="AG14" s="139"/>
      <c r="AH14" s="140"/>
      <c r="AI14" s="140"/>
      <c r="AJ14" s="140"/>
      <c r="AK14" s="140"/>
      <c r="AL14" s="140"/>
      <c r="AM14" s="140"/>
      <c r="AN14" s="84" t="s">
        <v>198</v>
      </c>
    </row>
    <row r="15" spans="2:40" ht="16.5">
      <c r="B15" s="46">
        <v>1</v>
      </c>
      <c r="C15" s="47" t="s">
        <v>86</v>
      </c>
      <c r="D15" s="48"/>
      <c r="E15" s="50"/>
      <c r="F15" s="50"/>
      <c r="G15" s="59"/>
      <c r="H15" s="50"/>
      <c r="I15" s="50"/>
      <c r="J15" s="59"/>
      <c r="K15" s="50"/>
      <c r="L15" s="50"/>
      <c r="M15" s="50"/>
      <c r="N15" s="50"/>
      <c r="O15" s="49"/>
      <c r="P15" s="50"/>
      <c r="Q15" s="50"/>
      <c r="R15" s="12"/>
      <c r="S15" s="12"/>
      <c r="T15" s="12"/>
      <c r="U15" s="13"/>
      <c r="V15" s="12"/>
      <c r="W15" s="12"/>
      <c r="X15" s="12"/>
      <c r="Y15" s="12"/>
      <c r="Z15" s="12"/>
      <c r="AA15" s="12"/>
      <c r="AB15" s="12"/>
      <c r="AC15" s="12"/>
      <c r="AD15" s="12"/>
      <c r="AE15" s="12"/>
      <c r="AF15" s="12"/>
      <c r="AG15" s="12"/>
      <c r="AH15" s="12"/>
      <c r="AI15" s="12"/>
      <c r="AJ15" s="12"/>
      <c r="AK15" s="12"/>
      <c r="AL15" s="12"/>
      <c r="AM15" s="12"/>
      <c r="AN15" s="12"/>
    </row>
    <row r="16" spans="2:52" ht="33">
      <c r="B16" s="46"/>
      <c r="C16" s="51" t="s">
        <v>87</v>
      </c>
      <c r="D16" s="52"/>
      <c r="E16" s="50">
        <v>10</v>
      </c>
      <c r="F16" s="50" t="s">
        <v>88</v>
      </c>
      <c r="G16" s="59" t="s">
        <v>89</v>
      </c>
      <c r="H16" s="50">
        <v>2</v>
      </c>
      <c r="I16" s="50" t="s">
        <v>90</v>
      </c>
      <c r="J16" s="59" t="s">
        <v>89</v>
      </c>
      <c r="K16" s="50">
        <v>1</v>
      </c>
      <c r="L16" s="50" t="s">
        <v>106</v>
      </c>
      <c r="M16" s="50"/>
      <c r="N16" s="50"/>
      <c r="O16" s="49"/>
      <c r="P16" s="50">
        <f aca="true" t="shared" si="0" ref="P16:P21">H16*E16*K16</f>
        <v>20</v>
      </c>
      <c r="Q16" s="50" t="s">
        <v>91</v>
      </c>
      <c r="R16" s="56"/>
      <c r="S16" s="56"/>
      <c r="T16" s="56"/>
      <c r="U16" s="56"/>
      <c r="V16" s="56">
        <v>85000</v>
      </c>
      <c r="W16" s="56">
        <v>60000</v>
      </c>
      <c r="X16" s="56"/>
      <c r="Y16" s="56"/>
      <c r="Z16" s="56">
        <v>40000</v>
      </c>
      <c r="AA16" s="56"/>
      <c r="AB16" s="57">
        <v>275000</v>
      </c>
      <c r="AC16" s="61">
        <f>$P16*R16</f>
        <v>0</v>
      </c>
      <c r="AD16" s="61">
        <f>$P16*S16</f>
        <v>0</v>
      </c>
      <c r="AE16" s="61">
        <f>$P16*T16</f>
        <v>0</v>
      </c>
      <c r="AF16" s="61">
        <f>$P16*U16</f>
        <v>0</v>
      </c>
      <c r="AG16" s="61">
        <f aca="true" t="shared" si="1" ref="AG16:AG31">IF(U16&gt;0,E16*H16*K16*V16,$P16*V16)</f>
        <v>1700000</v>
      </c>
      <c r="AH16" s="61">
        <f>IF($U16&gt;0,0,$P16*W16)</f>
        <v>1200000</v>
      </c>
      <c r="AI16" s="61">
        <f>IF($U16&gt;0,0,$P16*X16)</f>
        <v>0</v>
      </c>
      <c r="AJ16" s="61">
        <f>IF($U16&gt;0,0,$P16*Y16)</f>
        <v>0</v>
      </c>
      <c r="AK16" s="61">
        <f>IF($AB16&gt;0,E16*K16*Z16,$P16*Z16)</f>
        <v>400000</v>
      </c>
      <c r="AL16" s="61">
        <f>IF($AB16&gt;0,AA16*2,0)</f>
        <v>0</v>
      </c>
      <c r="AM16" s="61">
        <f>IF(U16&gt;0,E16*H16*K16*AB16,P16*AB16)</f>
        <v>5500000</v>
      </c>
      <c r="AN16" s="61">
        <f>SUM(AC16:AM16)</f>
        <v>8800000</v>
      </c>
      <c r="AO16" s="11"/>
      <c r="AP16" s="11"/>
      <c r="AQ16" s="11"/>
      <c r="AR16" s="11"/>
      <c r="AS16" s="11"/>
      <c r="AT16" s="11"/>
      <c r="AU16" s="11"/>
      <c r="AV16" s="11"/>
      <c r="AW16" s="11"/>
      <c r="AX16" s="11"/>
      <c r="AY16" s="11"/>
      <c r="AZ16" s="11"/>
    </row>
    <row r="17" spans="2:40" ht="33">
      <c r="B17" s="46"/>
      <c r="C17" s="51" t="s">
        <v>92</v>
      </c>
      <c r="D17" s="52"/>
      <c r="E17" s="50">
        <v>2</v>
      </c>
      <c r="F17" s="50" t="s">
        <v>88</v>
      </c>
      <c r="G17" s="59" t="s">
        <v>89</v>
      </c>
      <c r="H17" s="50">
        <v>2</v>
      </c>
      <c r="I17" s="50" t="s">
        <v>90</v>
      </c>
      <c r="J17" s="59" t="s">
        <v>89</v>
      </c>
      <c r="K17" s="50">
        <v>1</v>
      </c>
      <c r="L17" s="50" t="s">
        <v>106</v>
      </c>
      <c r="M17" s="50"/>
      <c r="N17" s="50"/>
      <c r="O17" s="49"/>
      <c r="P17" s="50">
        <f t="shared" si="0"/>
        <v>4</v>
      </c>
      <c r="Q17" s="50" t="s">
        <v>91</v>
      </c>
      <c r="R17" s="56"/>
      <c r="S17" s="56"/>
      <c r="T17" s="56"/>
      <c r="U17" s="56"/>
      <c r="V17" s="56">
        <v>85000</v>
      </c>
      <c r="W17" s="56">
        <v>60000</v>
      </c>
      <c r="X17" s="56"/>
      <c r="Y17" s="56"/>
      <c r="Z17" s="56">
        <v>40000</v>
      </c>
      <c r="AA17" s="56"/>
      <c r="AB17" s="57">
        <v>275000</v>
      </c>
      <c r="AC17" s="61">
        <f aca="true" t="shared" si="2" ref="AC17:AC31">$P17*R17</f>
        <v>0</v>
      </c>
      <c r="AD17" s="61">
        <f aca="true" t="shared" si="3" ref="AD17:AD31">$P17*S17</f>
        <v>0</v>
      </c>
      <c r="AE17" s="61">
        <f aca="true" t="shared" si="4" ref="AE17:AE31">$P17*T17</f>
        <v>0</v>
      </c>
      <c r="AF17" s="61">
        <f aca="true" t="shared" si="5" ref="AF17:AF31">$P17*U17</f>
        <v>0</v>
      </c>
      <c r="AG17" s="61">
        <f t="shared" si="1"/>
        <v>340000</v>
      </c>
      <c r="AH17" s="61">
        <f aca="true" t="shared" si="6" ref="AH17:AH31">IF($U17&gt;0,0,$P17*W17)</f>
        <v>240000</v>
      </c>
      <c r="AI17" s="61">
        <f aca="true" t="shared" si="7" ref="AI17:AI31">IF($U17&gt;0,0,$P17*X17)</f>
        <v>0</v>
      </c>
      <c r="AJ17" s="61">
        <f aca="true" t="shared" si="8" ref="AJ17:AJ31">IF($U17&gt;0,0,$P17*Y17)</f>
        <v>0</v>
      </c>
      <c r="AK17" s="61">
        <f aca="true" t="shared" si="9" ref="AK17:AK31">IF($AB17&gt;0,E17*K17*Z17,$P17*Z17)</f>
        <v>80000</v>
      </c>
      <c r="AL17" s="61">
        <f aca="true" t="shared" si="10" ref="AL17:AL31">IF($AB17&gt;0,AA17*2,0)</f>
        <v>0</v>
      </c>
      <c r="AM17" s="61">
        <f aca="true" t="shared" si="11" ref="AM17:AM31">IF(U17&gt;0,E17*H17*K17*AB17,P17*AB17)</f>
        <v>1100000</v>
      </c>
      <c r="AN17" s="61">
        <f aca="true" t="shared" si="12" ref="AN17:AN31">SUM(AC17:AM17)</f>
        <v>1760000</v>
      </c>
    </row>
    <row r="18" spans="2:40" ht="16.5">
      <c r="B18" s="46"/>
      <c r="C18" s="51" t="s">
        <v>107</v>
      </c>
      <c r="D18" s="52"/>
      <c r="E18" s="50">
        <v>4</v>
      </c>
      <c r="F18" s="50" t="s">
        <v>88</v>
      </c>
      <c r="G18" s="59" t="s">
        <v>89</v>
      </c>
      <c r="H18" s="50">
        <v>2</v>
      </c>
      <c r="I18" s="50" t="s">
        <v>90</v>
      </c>
      <c r="J18" s="59" t="s">
        <v>89</v>
      </c>
      <c r="K18" s="50">
        <v>1</v>
      </c>
      <c r="L18" s="50" t="s">
        <v>106</v>
      </c>
      <c r="M18" s="50"/>
      <c r="N18" s="50"/>
      <c r="O18" s="49"/>
      <c r="P18" s="50">
        <f t="shared" si="0"/>
        <v>8</v>
      </c>
      <c r="Q18" s="50" t="s">
        <v>91</v>
      </c>
      <c r="R18" s="56"/>
      <c r="S18" s="56"/>
      <c r="T18" s="56"/>
      <c r="U18" s="56"/>
      <c r="V18" s="56">
        <v>85000</v>
      </c>
      <c r="W18" s="56">
        <v>60000</v>
      </c>
      <c r="X18" s="56"/>
      <c r="Y18" s="56"/>
      <c r="Z18" s="56">
        <v>40000</v>
      </c>
      <c r="AA18" s="56"/>
      <c r="AB18" s="57">
        <v>275000</v>
      </c>
      <c r="AC18" s="61">
        <f t="shared" si="2"/>
        <v>0</v>
      </c>
      <c r="AD18" s="61">
        <f t="shared" si="3"/>
        <v>0</v>
      </c>
      <c r="AE18" s="61">
        <f t="shared" si="4"/>
        <v>0</v>
      </c>
      <c r="AF18" s="61">
        <f t="shared" si="5"/>
        <v>0</v>
      </c>
      <c r="AG18" s="61">
        <f t="shared" si="1"/>
        <v>680000</v>
      </c>
      <c r="AH18" s="61">
        <f t="shared" si="6"/>
        <v>480000</v>
      </c>
      <c r="AI18" s="61">
        <f t="shared" si="7"/>
        <v>0</v>
      </c>
      <c r="AJ18" s="61">
        <f t="shared" si="8"/>
        <v>0</v>
      </c>
      <c r="AK18" s="61">
        <f t="shared" si="9"/>
        <v>160000</v>
      </c>
      <c r="AL18" s="61">
        <f t="shared" si="10"/>
        <v>0</v>
      </c>
      <c r="AM18" s="61">
        <f t="shared" si="11"/>
        <v>2200000</v>
      </c>
      <c r="AN18" s="61">
        <f t="shared" si="12"/>
        <v>3520000</v>
      </c>
    </row>
    <row r="19" spans="2:40" ht="16.5">
      <c r="B19" s="46"/>
      <c r="C19" s="51" t="s">
        <v>93</v>
      </c>
      <c r="D19" s="52"/>
      <c r="E19" s="50">
        <v>2</v>
      </c>
      <c r="F19" s="50" t="s">
        <v>88</v>
      </c>
      <c r="G19" s="59" t="s">
        <v>89</v>
      </c>
      <c r="H19" s="50">
        <v>2</v>
      </c>
      <c r="I19" s="50" t="s">
        <v>90</v>
      </c>
      <c r="J19" s="59" t="s">
        <v>89</v>
      </c>
      <c r="K19" s="50">
        <v>1</v>
      </c>
      <c r="L19" s="50" t="s">
        <v>106</v>
      </c>
      <c r="M19" s="50"/>
      <c r="N19" s="50"/>
      <c r="O19" s="49"/>
      <c r="P19" s="50">
        <f t="shared" si="0"/>
        <v>4</v>
      </c>
      <c r="Q19" s="50" t="s">
        <v>91</v>
      </c>
      <c r="R19" s="56"/>
      <c r="S19" s="56"/>
      <c r="T19" s="56"/>
      <c r="U19" s="56"/>
      <c r="V19" s="56">
        <v>85000</v>
      </c>
      <c r="W19" s="56">
        <v>60000</v>
      </c>
      <c r="X19" s="56"/>
      <c r="Y19" s="56"/>
      <c r="Z19" s="56">
        <v>40000</v>
      </c>
      <c r="AA19" s="56"/>
      <c r="AB19" s="57">
        <v>275000</v>
      </c>
      <c r="AC19" s="61">
        <f t="shared" si="2"/>
        <v>0</v>
      </c>
      <c r="AD19" s="61">
        <f t="shared" si="3"/>
        <v>0</v>
      </c>
      <c r="AE19" s="61">
        <f t="shared" si="4"/>
        <v>0</v>
      </c>
      <c r="AF19" s="61">
        <f t="shared" si="5"/>
        <v>0</v>
      </c>
      <c r="AG19" s="61">
        <f t="shared" si="1"/>
        <v>340000</v>
      </c>
      <c r="AH19" s="61">
        <f t="shared" si="6"/>
        <v>240000</v>
      </c>
      <c r="AI19" s="61">
        <f t="shared" si="7"/>
        <v>0</v>
      </c>
      <c r="AJ19" s="61">
        <f t="shared" si="8"/>
        <v>0</v>
      </c>
      <c r="AK19" s="61">
        <f t="shared" si="9"/>
        <v>80000</v>
      </c>
      <c r="AL19" s="61">
        <f t="shared" si="10"/>
        <v>0</v>
      </c>
      <c r="AM19" s="61">
        <f t="shared" si="11"/>
        <v>1100000</v>
      </c>
      <c r="AN19" s="61">
        <f t="shared" si="12"/>
        <v>1760000</v>
      </c>
    </row>
    <row r="20" spans="2:40" ht="16.5">
      <c r="B20" s="46"/>
      <c r="C20" s="51" t="s">
        <v>108</v>
      </c>
      <c r="D20" s="52"/>
      <c r="E20" s="50">
        <v>2</v>
      </c>
      <c r="F20" s="50" t="s">
        <v>88</v>
      </c>
      <c r="G20" s="59" t="s">
        <v>89</v>
      </c>
      <c r="H20" s="50">
        <v>2</v>
      </c>
      <c r="I20" s="50" t="s">
        <v>90</v>
      </c>
      <c r="J20" s="59" t="s">
        <v>89</v>
      </c>
      <c r="K20" s="50">
        <v>1</v>
      </c>
      <c r="L20" s="50" t="s">
        <v>106</v>
      </c>
      <c r="M20" s="50"/>
      <c r="N20" s="50"/>
      <c r="O20" s="49"/>
      <c r="P20" s="50">
        <f t="shared" si="0"/>
        <v>4</v>
      </c>
      <c r="Q20" s="50" t="s">
        <v>91</v>
      </c>
      <c r="R20" s="56"/>
      <c r="S20" s="56"/>
      <c r="T20" s="56"/>
      <c r="U20" s="56"/>
      <c r="V20" s="56">
        <v>85000</v>
      </c>
      <c r="W20" s="56">
        <v>60000</v>
      </c>
      <c r="X20" s="56"/>
      <c r="Y20" s="56"/>
      <c r="Z20" s="56">
        <v>40000</v>
      </c>
      <c r="AA20" s="56"/>
      <c r="AB20" s="57">
        <v>275000</v>
      </c>
      <c r="AC20" s="61">
        <f t="shared" si="2"/>
        <v>0</v>
      </c>
      <c r="AD20" s="61">
        <f t="shared" si="3"/>
        <v>0</v>
      </c>
      <c r="AE20" s="61">
        <f t="shared" si="4"/>
        <v>0</v>
      </c>
      <c r="AF20" s="61">
        <f t="shared" si="5"/>
        <v>0</v>
      </c>
      <c r="AG20" s="61">
        <f t="shared" si="1"/>
        <v>340000</v>
      </c>
      <c r="AH20" s="61">
        <f t="shared" si="6"/>
        <v>240000</v>
      </c>
      <c r="AI20" s="61">
        <f t="shared" si="7"/>
        <v>0</v>
      </c>
      <c r="AJ20" s="61">
        <f t="shared" si="8"/>
        <v>0</v>
      </c>
      <c r="AK20" s="61">
        <f t="shared" si="9"/>
        <v>80000</v>
      </c>
      <c r="AL20" s="61">
        <f t="shared" si="10"/>
        <v>0</v>
      </c>
      <c r="AM20" s="61">
        <f t="shared" si="11"/>
        <v>1100000</v>
      </c>
      <c r="AN20" s="61">
        <f t="shared" si="12"/>
        <v>1760000</v>
      </c>
    </row>
    <row r="21" spans="2:40" ht="16.5">
      <c r="B21" s="46"/>
      <c r="C21" s="53" t="s">
        <v>109</v>
      </c>
      <c r="D21" s="54"/>
      <c r="E21" s="50">
        <v>2</v>
      </c>
      <c r="F21" s="50" t="s">
        <v>88</v>
      </c>
      <c r="G21" s="59" t="s">
        <v>89</v>
      </c>
      <c r="H21" s="50">
        <v>2</v>
      </c>
      <c r="I21" s="50" t="s">
        <v>90</v>
      </c>
      <c r="J21" s="59" t="s">
        <v>89</v>
      </c>
      <c r="K21" s="50">
        <v>1</v>
      </c>
      <c r="L21" s="50" t="s">
        <v>106</v>
      </c>
      <c r="M21" s="50"/>
      <c r="N21" s="50"/>
      <c r="O21" s="49"/>
      <c r="P21" s="50">
        <f t="shared" si="0"/>
        <v>4</v>
      </c>
      <c r="Q21" s="50" t="s">
        <v>91</v>
      </c>
      <c r="R21" s="56"/>
      <c r="S21" s="56"/>
      <c r="T21" s="56"/>
      <c r="U21" s="56"/>
      <c r="V21" s="56">
        <v>85000</v>
      </c>
      <c r="W21" s="56">
        <v>60000</v>
      </c>
      <c r="X21" s="56"/>
      <c r="Y21" s="56"/>
      <c r="Z21" s="56">
        <v>40000</v>
      </c>
      <c r="AA21" s="56"/>
      <c r="AB21" s="57">
        <v>275000</v>
      </c>
      <c r="AC21" s="61">
        <f t="shared" si="2"/>
        <v>0</v>
      </c>
      <c r="AD21" s="61">
        <f t="shared" si="3"/>
        <v>0</v>
      </c>
      <c r="AE21" s="61">
        <f t="shared" si="4"/>
        <v>0</v>
      </c>
      <c r="AF21" s="61">
        <f t="shared" si="5"/>
        <v>0</v>
      </c>
      <c r="AG21" s="61">
        <f t="shared" si="1"/>
        <v>340000</v>
      </c>
      <c r="AH21" s="61">
        <f t="shared" si="6"/>
        <v>240000</v>
      </c>
      <c r="AI21" s="61">
        <f t="shared" si="7"/>
        <v>0</v>
      </c>
      <c r="AJ21" s="61">
        <f t="shared" si="8"/>
        <v>0</v>
      </c>
      <c r="AK21" s="61">
        <f t="shared" si="9"/>
        <v>80000</v>
      </c>
      <c r="AL21" s="61">
        <f t="shared" si="10"/>
        <v>0</v>
      </c>
      <c r="AM21" s="61">
        <f t="shared" si="11"/>
        <v>1100000</v>
      </c>
      <c r="AN21" s="61">
        <f t="shared" si="12"/>
        <v>1760000</v>
      </c>
    </row>
    <row r="22" spans="2:40" ht="16.5">
      <c r="B22" s="46">
        <v>2</v>
      </c>
      <c r="C22" s="47" t="s">
        <v>94</v>
      </c>
      <c r="D22" s="48"/>
      <c r="E22" s="50"/>
      <c r="F22" s="50"/>
      <c r="G22" s="59"/>
      <c r="H22" s="50"/>
      <c r="I22" s="50"/>
      <c r="J22" s="59"/>
      <c r="K22" s="50"/>
      <c r="L22" s="50"/>
      <c r="M22" s="50"/>
      <c r="N22" s="50"/>
      <c r="O22" s="49"/>
      <c r="P22" s="50"/>
      <c r="Q22" s="50"/>
      <c r="R22" s="56"/>
      <c r="S22" s="56"/>
      <c r="T22" s="56"/>
      <c r="U22" s="56"/>
      <c r="V22" s="56"/>
      <c r="W22" s="56"/>
      <c r="X22" s="56"/>
      <c r="Y22" s="56"/>
      <c r="Z22" s="56"/>
      <c r="AA22" s="56"/>
      <c r="AB22" s="57"/>
      <c r="AC22" s="61">
        <f t="shared" si="2"/>
        <v>0</v>
      </c>
      <c r="AD22" s="61">
        <f t="shared" si="3"/>
        <v>0</v>
      </c>
      <c r="AE22" s="61">
        <f t="shared" si="4"/>
        <v>0</v>
      </c>
      <c r="AF22" s="61">
        <f t="shared" si="5"/>
        <v>0</v>
      </c>
      <c r="AG22" s="61">
        <f t="shared" si="1"/>
        <v>0</v>
      </c>
      <c r="AH22" s="61">
        <f t="shared" si="6"/>
        <v>0</v>
      </c>
      <c r="AI22" s="61">
        <f t="shared" si="7"/>
        <v>0</v>
      </c>
      <c r="AJ22" s="61">
        <f t="shared" si="8"/>
        <v>0</v>
      </c>
      <c r="AK22" s="61">
        <f t="shared" si="9"/>
        <v>0</v>
      </c>
      <c r="AL22" s="61">
        <f t="shared" si="10"/>
        <v>0</v>
      </c>
      <c r="AM22" s="61">
        <f t="shared" si="11"/>
        <v>0</v>
      </c>
      <c r="AN22" s="61">
        <f t="shared" si="12"/>
        <v>0</v>
      </c>
    </row>
    <row r="23" spans="2:40" ht="16.5">
      <c r="B23" s="46"/>
      <c r="C23" s="51" t="s">
        <v>96</v>
      </c>
      <c r="D23" s="52"/>
      <c r="E23" s="50">
        <v>5</v>
      </c>
      <c r="F23" s="50" t="s">
        <v>88</v>
      </c>
      <c r="G23" s="59" t="s">
        <v>89</v>
      </c>
      <c r="H23" s="50">
        <v>2</v>
      </c>
      <c r="I23" s="50" t="s">
        <v>90</v>
      </c>
      <c r="J23" s="59" t="s">
        <v>89</v>
      </c>
      <c r="K23" s="50">
        <v>1</v>
      </c>
      <c r="L23" s="50" t="s">
        <v>106</v>
      </c>
      <c r="M23" s="59" t="s">
        <v>89</v>
      </c>
      <c r="N23" s="50">
        <v>2</v>
      </c>
      <c r="O23" s="49" t="s">
        <v>136</v>
      </c>
      <c r="P23" s="50">
        <f>H23*E23*K23*N23</f>
        <v>20</v>
      </c>
      <c r="Q23" s="50" t="s">
        <v>135</v>
      </c>
      <c r="R23" s="56"/>
      <c r="S23" s="56"/>
      <c r="T23" s="56"/>
      <c r="U23" s="56">
        <v>150000</v>
      </c>
      <c r="V23" s="56">
        <v>85000</v>
      </c>
      <c r="W23" s="56"/>
      <c r="X23" s="56"/>
      <c r="Y23" s="56"/>
      <c r="Z23" s="56">
        <v>40000</v>
      </c>
      <c r="AA23" s="56"/>
      <c r="AB23" s="57">
        <v>275000</v>
      </c>
      <c r="AC23" s="61">
        <f t="shared" si="2"/>
        <v>0</v>
      </c>
      <c r="AD23" s="61">
        <f t="shared" si="3"/>
        <v>0</v>
      </c>
      <c r="AE23" s="61">
        <f t="shared" si="4"/>
        <v>0</v>
      </c>
      <c r="AF23" s="61">
        <f t="shared" si="5"/>
        <v>3000000</v>
      </c>
      <c r="AG23" s="61">
        <f t="shared" si="1"/>
        <v>850000</v>
      </c>
      <c r="AH23" s="61">
        <f t="shared" si="6"/>
        <v>0</v>
      </c>
      <c r="AI23" s="61">
        <f t="shared" si="7"/>
        <v>0</v>
      </c>
      <c r="AJ23" s="61">
        <f t="shared" si="8"/>
        <v>0</v>
      </c>
      <c r="AK23" s="61">
        <f t="shared" si="9"/>
        <v>200000</v>
      </c>
      <c r="AL23" s="61">
        <f t="shared" si="10"/>
        <v>0</v>
      </c>
      <c r="AM23" s="61">
        <f t="shared" si="11"/>
        <v>2750000</v>
      </c>
      <c r="AN23" s="61">
        <f t="shared" si="12"/>
        <v>6800000</v>
      </c>
    </row>
    <row r="24" spans="2:40" ht="16.5">
      <c r="B24" s="46">
        <v>3</v>
      </c>
      <c r="C24" s="47" t="s">
        <v>97</v>
      </c>
      <c r="D24" s="48"/>
      <c r="E24" s="50">
        <v>6</v>
      </c>
      <c r="F24" s="50" t="s">
        <v>88</v>
      </c>
      <c r="G24" s="59" t="s">
        <v>89</v>
      </c>
      <c r="H24" s="50">
        <v>2</v>
      </c>
      <c r="I24" s="50" t="s">
        <v>90</v>
      </c>
      <c r="J24" s="59" t="s">
        <v>89</v>
      </c>
      <c r="K24" s="50">
        <v>1</v>
      </c>
      <c r="L24" s="50" t="s">
        <v>106</v>
      </c>
      <c r="M24" s="50"/>
      <c r="N24" s="50"/>
      <c r="O24" s="49"/>
      <c r="P24" s="50">
        <f>H24*E24*K24</f>
        <v>12</v>
      </c>
      <c r="Q24" s="50" t="s">
        <v>91</v>
      </c>
      <c r="R24" s="56"/>
      <c r="S24" s="56"/>
      <c r="T24" s="56"/>
      <c r="U24" s="56"/>
      <c r="V24" s="56">
        <v>85000</v>
      </c>
      <c r="W24" s="56">
        <v>60000</v>
      </c>
      <c r="X24" s="56"/>
      <c r="Y24" s="56"/>
      <c r="Z24" s="56">
        <v>40000</v>
      </c>
      <c r="AA24" s="56"/>
      <c r="AB24" s="57">
        <v>275000</v>
      </c>
      <c r="AC24" s="61">
        <f t="shared" si="2"/>
        <v>0</v>
      </c>
      <c r="AD24" s="61">
        <f t="shared" si="3"/>
        <v>0</v>
      </c>
      <c r="AE24" s="61">
        <f t="shared" si="4"/>
        <v>0</v>
      </c>
      <c r="AF24" s="61">
        <f t="shared" si="5"/>
        <v>0</v>
      </c>
      <c r="AG24" s="61">
        <f t="shared" si="1"/>
        <v>1020000</v>
      </c>
      <c r="AH24" s="61">
        <f t="shared" si="6"/>
        <v>720000</v>
      </c>
      <c r="AI24" s="61">
        <f t="shared" si="7"/>
        <v>0</v>
      </c>
      <c r="AJ24" s="61">
        <f t="shared" si="8"/>
        <v>0</v>
      </c>
      <c r="AK24" s="61">
        <f t="shared" si="9"/>
        <v>240000</v>
      </c>
      <c r="AL24" s="61">
        <f t="shared" si="10"/>
        <v>0</v>
      </c>
      <c r="AM24" s="61">
        <f t="shared" si="11"/>
        <v>3300000</v>
      </c>
      <c r="AN24" s="61">
        <f t="shared" si="12"/>
        <v>5280000</v>
      </c>
    </row>
    <row r="25" spans="2:40" ht="16.5">
      <c r="B25" s="46">
        <v>4</v>
      </c>
      <c r="C25" s="47" t="s">
        <v>98</v>
      </c>
      <c r="D25" s="48"/>
      <c r="E25" s="50">
        <v>1</v>
      </c>
      <c r="F25" s="50" t="s">
        <v>99</v>
      </c>
      <c r="G25" s="59" t="s">
        <v>89</v>
      </c>
      <c r="H25" s="50">
        <v>2</v>
      </c>
      <c r="I25" s="50" t="s">
        <v>90</v>
      </c>
      <c r="J25" s="59" t="s">
        <v>89</v>
      </c>
      <c r="K25" s="50">
        <v>1</v>
      </c>
      <c r="L25" s="50" t="s">
        <v>106</v>
      </c>
      <c r="M25" s="50"/>
      <c r="N25" s="50"/>
      <c r="O25" s="49"/>
      <c r="P25" s="50">
        <f>H25*E25*K25</f>
        <v>2</v>
      </c>
      <c r="Q25" s="50" t="s">
        <v>100</v>
      </c>
      <c r="R25" s="56"/>
      <c r="S25" s="56"/>
      <c r="T25" s="56">
        <v>2500000</v>
      </c>
      <c r="U25" s="56"/>
      <c r="V25" s="56"/>
      <c r="W25" s="56"/>
      <c r="X25" s="56"/>
      <c r="Y25" s="56"/>
      <c r="Z25" s="56"/>
      <c r="AA25" s="56"/>
      <c r="AB25" s="57"/>
      <c r="AC25" s="61">
        <f t="shared" si="2"/>
        <v>0</v>
      </c>
      <c r="AD25" s="61">
        <f t="shared" si="3"/>
        <v>0</v>
      </c>
      <c r="AE25" s="61">
        <f t="shared" si="4"/>
        <v>5000000</v>
      </c>
      <c r="AF25" s="61">
        <f t="shared" si="5"/>
        <v>0</v>
      </c>
      <c r="AG25" s="61">
        <f t="shared" si="1"/>
        <v>0</v>
      </c>
      <c r="AH25" s="61">
        <f t="shared" si="6"/>
        <v>0</v>
      </c>
      <c r="AI25" s="61">
        <f t="shared" si="7"/>
        <v>0</v>
      </c>
      <c r="AJ25" s="61">
        <f t="shared" si="8"/>
        <v>0</v>
      </c>
      <c r="AK25" s="61">
        <f t="shared" si="9"/>
        <v>0</v>
      </c>
      <c r="AL25" s="61">
        <f t="shared" si="10"/>
        <v>0</v>
      </c>
      <c r="AM25" s="61">
        <f t="shared" si="11"/>
        <v>0</v>
      </c>
      <c r="AN25" s="61">
        <f t="shared" si="12"/>
        <v>5000000</v>
      </c>
    </row>
    <row r="26" spans="2:40" ht="16.5">
      <c r="B26" s="46">
        <v>5</v>
      </c>
      <c r="C26" s="47" t="s">
        <v>101</v>
      </c>
      <c r="D26" s="48"/>
      <c r="E26" s="50">
        <v>45</v>
      </c>
      <c r="F26" s="50" t="s">
        <v>102</v>
      </c>
      <c r="G26" s="59" t="s">
        <v>89</v>
      </c>
      <c r="H26" s="50">
        <v>1</v>
      </c>
      <c r="I26" s="50" t="s">
        <v>110</v>
      </c>
      <c r="J26" s="59"/>
      <c r="K26" s="50"/>
      <c r="L26" s="50"/>
      <c r="M26" s="50"/>
      <c r="N26" s="50"/>
      <c r="O26" s="49"/>
      <c r="P26" s="50">
        <f>E26*H26</f>
        <v>45</v>
      </c>
      <c r="Q26" s="50" t="s">
        <v>102</v>
      </c>
      <c r="R26" s="56"/>
      <c r="S26" s="56">
        <v>10000</v>
      </c>
      <c r="T26" s="56"/>
      <c r="U26" s="56"/>
      <c r="V26" s="56"/>
      <c r="W26" s="56"/>
      <c r="X26" s="56"/>
      <c r="Y26" s="56"/>
      <c r="Z26" s="56"/>
      <c r="AA26" s="56"/>
      <c r="AB26" s="56"/>
      <c r="AC26" s="61">
        <f t="shared" si="2"/>
        <v>0</v>
      </c>
      <c r="AD26" s="61">
        <f t="shared" si="3"/>
        <v>450000</v>
      </c>
      <c r="AE26" s="61">
        <f t="shared" si="4"/>
        <v>0</v>
      </c>
      <c r="AF26" s="61">
        <f t="shared" si="5"/>
        <v>0</v>
      </c>
      <c r="AG26" s="61">
        <f t="shared" si="1"/>
        <v>0</v>
      </c>
      <c r="AH26" s="61">
        <f t="shared" si="6"/>
        <v>0</v>
      </c>
      <c r="AI26" s="61">
        <f t="shared" si="7"/>
        <v>0</v>
      </c>
      <c r="AJ26" s="61">
        <f t="shared" si="8"/>
        <v>0</v>
      </c>
      <c r="AK26" s="61">
        <f t="shared" si="9"/>
        <v>0</v>
      </c>
      <c r="AL26" s="61">
        <f t="shared" si="10"/>
        <v>0</v>
      </c>
      <c r="AM26" s="61">
        <f t="shared" si="11"/>
        <v>0</v>
      </c>
      <c r="AN26" s="61">
        <f t="shared" si="12"/>
        <v>450000</v>
      </c>
    </row>
    <row r="27" spans="2:40" ht="33">
      <c r="B27" s="46">
        <v>6</v>
      </c>
      <c r="C27" s="51" t="s">
        <v>103</v>
      </c>
      <c r="D27" s="52"/>
      <c r="E27" s="50"/>
      <c r="F27" s="50"/>
      <c r="G27" s="59"/>
      <c r="H27" s="50"/>
      <c r="I27" s="50"/>
      <c r="J27" s="59"/>
      <c r="K27" s="50"/>
      <c r="L27" s="50"/>
      <c r="M27" s="50"/>
      <c r="N27" s="50"/>
      <c r="O27" s="49"/>
      <c r="P27" s="50"/>
      <c r="Q27" s="50"/>
      <c r="R27" s="56"/>
      <c r="S27" s="56"/>
      <c r="T27" s="56"/>
      <c r="U27" s="56"/>
      <c r="V27" s="56"/>
      <c r="W27" s="56"/>
      <c r="X27" s="56"/>
      <c r="Y27" s="14"/>
      <c r="Z27" s="56"/>
      <c r="AA27" s="56"/>
      <c r="AB27" s="56"/>
      <c r="AC27" s="61">
        <f t="shared" si="2"/>
        <v>0</v>
      </c>
      <c r="AD27" s="61">
        <f t="shared" si="3"/>
        <v>0</v>
      </c>
      <c r="AE27" s="61">
        <f t="shared" si="4"/>
        <v>0</v>
      </c>
      <c r="AF27" s="61">
        <f t="shared" si="5"/>
        <v>0</v>
      </c>
      <c r="AG27" s="61">
        <f t="shared" si="1"/>
        <v>0</v>
      </c>
      <c r="AH27" s="61">
        <f t="shared" si="6"/>
        <v>0</v>
      </c>
      <c r="AI27" s="61">
        <f t="shared" si="7"/>
        <v>0</v>
      </c>
      <c r="AJ27" s="61">
        <f t="shared" si="8"/>
        <v>0</v>
      </c>
      <c r="AK27" s="61">
        <f t="shared" si="9"/>
        <v>0</v>
      </c>
      <c r="AL27" s="61">
        <f t="shared" si="10"/>
        <v>0</v>
      </c>
      <c r="AM27" s="61">
        <f t="shared" si="11"/>
        <v>0</v>
      </c>
      <c r="AN27" s="61">
        <f t="shared" si="12"/>
        <v>0</v>
      </c>
    </row>
    <row r="28" spans="2:40" ht="16.5">
      <c r="B28" s="46"/>
      <c r="C28" s="51" t="s">
        <v>104</v>
      </c>
      <c r="D28" s="52"/>
      <c r="E28" s="50">
        <v>45</v>
      </c>
      <c r="F28" s="50" t="s">
        <v>102</v>
      </c>
      <c r="G28" s="59" t="s">
        <v>89</v>
      </c>
      <c r="H28" s="50">
        <v>1</v>
      </c>
      <c r="I28" s="50" t="s">
        <v>106</v>
      </c>
      <c r="J28" s="59"/>
      <c r="K28" s="50"/>
      <c r="L28" s="50"/>
      <c r="M28" s="50"/>
      <c r="N28" s="50"/>
      <c r="O28" s="49"/>
      <c r="P28" s="50">
        <f>H28*E28</f>
        <v>45</v>
      </c>
      <c r="Q28" s="50" t="s">
        <v>102</v>
      </c>
      <c r="R28" s="56">
        <v>75000</v>
      </c>
      <c r="S28" s="56"/>
      <c r="T28" s="56"/>
      <c r="U28" s="56"/>
      <c r="V28" s="56"/>
      <c r="W28" s="56"/>
      <c r="X28" s="56"/>
      <c r="Y28" s="56"/>
      <c r="Z28" s="56"/>
      <c r="AA28" s="56"/>
      <c r="AB28" s="56"/>
      <c r="AC28" s="61">
        <f t="shared" si="2"/>
        <v>3375000</v>
      </c>
      <c r="AD28" s="61">
        <f t="shared" si="3"/>
        <v>0</v>
      </c>
      <c r="AE28" s="61">
        <f t="shared" si="4"/>
        <v>0</v>
      </c>
      <c r="AF28" s="61">
        <f t="shared" si="5"/>
        <v>0</v>
      </c>
      <c r="AG28" s="61">
        <f t="shared" si="1"/>
        <v>0</v>
      </c>
      <c r="AH28" s="61">
        <f t="shared" si="6"/>
        <v>0</v>
      </c>
      <c r="AI28" s="61">
        <f t="shared" si="7"/>
        <v>0</v>
      </c>
      <c r="AJ28" s="61">
        <f t="shared" si="8"/>
        <v>0</v>
      </c>
      <c r="AK28" s="61">
        <f t="shared" si="9"/>
        <v>0</v>
      </c>
      <c r="AL28" s="61">
        <f t="shared" si="10"/>
        <v>0</v>
      </c>
      <c r="AM28" s="61">
        <f t="shared" si="11"/>
        <v>0</v>
      </c>
      <c r="AN28" s="61">
        <f t="shared" si="12"/>
        <v>3375000</v>
      </c>
    </row>
    <row r="29" spans="2:40" ht="16.5">
      <c r="B29" s="46"/>
      <c r="C29" s="51" t="s">
        <v>118</v>
      </c>
      <c r="D29" s="52"/>
      <c r="E29" s="50">
        <v>5</v>
      </c>
      <c r="F29" s="50" t="s">
        <v>102</v>
      </c>
      <c r="G29" s="59" t="s">
        <v>89</v>
      </c>
      <c r="H29" s="50">
        <v>1</v>
      </c>
      <c r="I29" s="50" t="s">
        <v>106</v>
      </c>
      <c r="J29" s="59"/>
      <c r="K29" s="50"/>
      <c r="L29" s="50"/>
      <c r="M29" s="50"/>
      <c r="N29" s="50"/>
      <c r="O29" s="49"/>
      <c r="P29" s="50">
        <f>H29*E29</f>
        <v>5</v>
      </c>
      <c r="Q29" s="50" t="s">
        <v>102</v>
      </c>
      <c r="R29" s="56">
        <v>50000</v>
      </c>
      <c r="S29" s="56"/>
      <c r="T29" s="56"/>
      <c r="U29" s="56"/>
      <c r="V29" s="56"/>
      <c r="W29" s="56"/>
      <c r="X29" s="56"/>
      <c r="Y29" s="56"/>
      <c r="Z29" s="56"/>
      <c r="AA29" s="56"/>
      <c r="AB29" s="56"/>
      <c r="AC29" s="61">
        <f t="shared" si="2"/>
        <v>250000</v>
      </c>
      <c r="AD29" s="61">
        <f t="shared" si="3"/>
        <v>0</v>
      </c>
      <c r="AE29" s="61">
        <f t="shared" si="4"/>
        <v>0</v>
      </c>
      <c r="AF29" s="61">
        <f t="shared" si="5"/>
        <v>0</v>
      </c>
      <c r="AG29" s="61">
        <f t="shared" si="1"/>
        <v>0</v>
      </c>
      <c r="AH29" s="61">
        <f t="shared" si="6"/>
        <v>0</v>
      </c>
      <c r="AI29" s="61">
        <f t="shared" si="7"/>
        <v>0</v>
      </c>
      <c r="AJ29" s="61">
        <f t="shared" si="8"/>
        <v>0</v>
      </c>
      <c r="AK29" s="61">
        <f t="shared" si="9"/>
        <v>0</v>
      </c>
      <c r="AL29" s="61">
        <f t="shared" si="10"/>
        <v>0</v>
      </c>
      <c r="AM29" s="61">
        <f t="shared" si="11"/>
        <v>0</v>
      </c>
      <c r="AN29" s="61">
        <f t="shared" si="12"/>
        <v>250000</v>
      </c>
    </row>
    <row r="30" spans="2:40" ht="16.5">
      <c r="B30" s="46"/>
      <c r="C30" s="51" t="s">
        <v>119</v>
      </c>
      <c r="D30" s="52"/>
      <c r="E30" s="50">
        <v>1</v>
      </c>
      <c r="F30" s="50" t="s">
        <v>105</v>
      </c>
      <c r="G30" s="59" t="s">
        <v>89</v>
      </c>
      <c r="H30" s="50">
        <v>1</v>
      </c>
      <c r="I30" s="50" t="s">
        <v>106</v>
      </c>
      <c r="J30" s="59"/>
      <c r="K30" s="50"/>
      <c r="L30" s="50"/>
      <c r="M30" s="50"/>
      <c r="N30" s="50"/>
      <c r="O30" s="55"/>
      <c r="P30" s="50">
        <f>H30*E30</f>
        <v>1</v>
      </c>
      <c r="Q30" s="50" t="s">
        <v>102</v>
      </c>
      <c r="R30" s="56">
        <v>500000</v>
      </c>
      <c r="S30" s="56"/>
      <c r="T30" s="56"/>
      <c r="U30" s="56"/>
      <c r="V30" s="56"/>
      <c r="W30" s="56"/>
      <c r="X30" s="56"/>
      <c r="Y30" s="56"/>
      <c r="Z30" s="56"/>
      <c r="AA30" s="56"/>
      <c r="AB30" s="56"/>
      <c r="AC30" s="61">
        <f t="shared" si="2"/>
        <v>500000</v>
      </c>
      <c r="AD30" s="61">
        <f t="shared" si="3"/>
        <v>0</v>
      </c>
      <c r="AE30" s="61">
        <f t="shared" si="4"/>
        <v>0</v>
      </c>
      <c r="AF30" s="61">
        <f t="shared" si="5"/>
        <v>0</v>
      </c>
      <c r="AG30" s="61">
        <f t="shared" si="1"/>
        <v>0</v>
      </c>
      <c r="AH30" s="61">
        <f t="shared" si="6"/>
        <v>0</v>
      </c>
      <c r="AI30" s="61">
        <f t="shared" si="7"/>
        <v>0</v>
      </c>
      <c r="AJ30" s="61">
        <f t="shared" si="8"/>
        <v>0</v>
      </c>
      <c r="AK30" s="61">
        <f t="shared" si="9"/>
        <v>0</v>
      </c>
      <c r="AL30" s="61">
        <f t="shared" si="10"/>
        <v>0</v>
      </c>
      <c r="AM30" s="61">
        <f t="shared" si="11"/>
        <v>0</v>
      </c>
      <c r="AN30" s="61">
        <f t="shared" si="12"/>
        <v>500000</v>
      </c>
    </row>
    <row r="31" spans="2:40" ht="16.5">
      <c r="B31" s="46"/>
      <c r="C31" s="51" t="s">
        <v>120</v>
      </c>
      <c r="D31" s="52"/>
      <c r="E31" s="50">
        <v>1</v>
      </c>
      <c r="F31" s="50" t="s">
        <v>99</v>
      </c>
      <c r="G31" s="59" t="s">
        <v>89</v>
      </c>
      <c r="H31" s="50">
        <v>1</v>
      </c>
      <c r="I31" s="50" t="s">
        <v>106</v>
      </c>
      <c r="J31" s="59"/>
      <c r="K31" s="50"/>
      <c r="L31" s="50"/>
      <c r="M31" s="50"/>
      <c r="N31" s="50"/>
      <c r="O31" s="49"/>
      <c r="P31" s="50">
        <f>H31*E31</f>
        <v>1</v>
      </c>
      <c r="Q31" s="50" t="s">
        <v>102</v>
      </c>
      <c r="R31" s="56">
        <v>300000</v>
      </c>
      <c r="S31" s="56"/>
      <c r="T31" s="56"/>
      <c r="U31" s="56"/>
      <c r="V31" s="56"/>
      <c r="W31" s="56"/>
      <c r="X31" s="56"/>
      <c r="Y31" s="56"/>
      <c r="Z31" s="56"/>
      <c r="AA31" s="56"/>
      <c r="AB31" s="56"/>
      <c r="AC31" s="61">
        <f t="shared" si="2"/>
        <v>300000</v>
      </c>
      <c r="AD31" s="61">
        <f t="shared" si="3"/>
        <v>0</v>
      </c>
      <c r="AE31" s="61">
        <f t="shared" si="4"/>
        <v>0</v>
      </c>
      <c r="AF31" s="61">
        <f t="shared" si="5"/>
        <v>0</v>
      </c>
      <c r="AG31" s="61">
        <f t="shared" si="1"/>
        <v>0</v>
      </c>
      <c r="AH31" s="61">
        <f t="shared" si="6"/>
        <v>0</v>
      </c>
      <c r="AI31" s="61">
        <f t="shared" si="7"/>
        <v>0</v>
      </c>
      <c r="AJ31" s="61">
        <f t="shared" si="8"/>
        <v>0</v>
      </c>
      <c r="AK31" s="61">
        <f t="shared" si="9"/>
        <v>0</v>
      </c>
      <c r="AL31" s="61">
        <f t="shared" si="10"/>
        <v>0</v>
      </c>
      <c r="AM31" s="61">
        <f t="shared" si="11"/>
        <v>0</v>
      </c>
      <c r="AN31" s="61">
        <f t="shared" si="12"/>
        <v>300000</v>
      </c>
    </row>
    <row r="32" spans="2:40" ht="16.5">
      <c r="B32" s="16"/>
      <c r="C32" s="17" t="s">
        <v>139</v>
      </c>
      <c r="D32" s="18"/>
      <c r="E32" s="18">
        <f>SUM(E16:E21)</f>
        <v>22</v>
      </c>
      <c r="F32" s="18" t="str">
        <f>F16</f>
        <v>orang </v>
      </c>
      <c r="G32" s="19"/>
      <c r="H32" s="18"/>
      <c r="I32" s="18"/>
      <c r="J32" s="19"/>
      <c r="K32" s="18"/>
      <c r="L32" s="18"/>
      <c r="M32" s="18"/>
      <c r="N32" s="18"/>
      <c r="O32" s="22"/>
      <c r="P32" s="18"/>
      <c r="Q32" s="18"/>
      <c r="R32" s="18"/>
      <c r="S32" s="18"/>
      <c r="T32" s="18"/>
      <c r="U32" s="20"/>
      <c r="V32" s="18"/>
      <c r="W32" s="18"/>
      <c r="X32" s="18"/>
      <c r="Y32" s="18"/>
      <c r="Z32" s="18"/>
      <c r="AA32" s="18"/>
      <c r="AB32" s="22"/>
      <c r="AC32" s="22"/>
      <c r="AD32" s="22"/>
      <c r="AE32" s="22"/>
      <c r="AF32" s="22"/>
      <c r="AG32" s="22"/>
      <c r="AH32" s="22"/>
      <c r="AI32" s="22"/>
      <c r="AJ32" s="22"/>
      <c r="AK32" s="22"/>
      <c r="AL32" s="22"/>
      <c r="AM32" s="22"/>
      <c r="AN32" s="21">
        <f>SUM(AN16:AN31)</f>
        <v>41315000</v>
      </c>
    </row>
    <row r="34" spans="26:28" ht="16.5">
      <c r="Z34" s="2">
        <f>'2) SPJ-1 SP2D BAP skrg'!Z39</f>
        <v>0</v>
      </c>
      <c r="AB34" s="2" t="str">
        <f>'2) SPJ-1 SP2D BAP skrg'!AB39</f>
        <v>, 12 Pebruari 2015</v>
      </c>
    </row>
    <row r="36" ht="16.5">
      <c r="C36" s="2" t="s">
        <v>162</v>
      </c>
    </row>
    <row r="37" spans="3:26" ht="16.5">
      <c r="C37" s="2" t="s">
        <v>163</v>
      </c>
      <c r="Z37" s="2" t="s">
        <v>164</v>
      </c>
    </row>
    <row r="42" ht="16.5">
      <c r="Q42" s="2" t="s">
        <v>162</v>
      </c>
    </row>
    <row r="43" ht="16.5">
      <c r="Q43" s="2" t="str">
        <f>'2) SPJ-1 SP2D BAP skrg'!Q48</f>
        <v>Kepala DPPKAD </v>
      </c>
    </row>
    <row r="44" spans="3:40" ht="16.5">
      <c r="C44" s="260">
        <f>'2) SPJ-1 SP2D BAP skrg'!C49:F49</f>
        <v>0</v>
      </c>
      <c r="D44" s="260"/>
      <c r="E44" s="260"/>
      <c r="F44" s="260"/>
      <c r="Z44" s="260">
        <f>'2) SPJ-1 SP2D BAP skrg'!Z49:AN49</f>
        <v>0</v>
      </c>
      <c r="AA44" s="260"/>
      <c r="AB44" s="260"/>
      <c r="AC44" s="260"/>
      <c r="AD44" s="260"/>
      <c r="AE44" s="260"/>
      <c r="AF44" s="260"/>
      <c r="AG44" s="260"/>
      <c r="AH44" s="260"/>
      <c r="AI44" s="260"/>
      <c r="AJ44" s="260"/>
      <c r="AK44" s="260"/>
      <c r="AL44" s="260"/>
      <c r="AM44" s="260"/>
      <c r="AN44" s="260"/>
    </row>
    <row r="45" spans="3:40" ht="16.5">
      <c r="C45" s="261" t="str">
        <f>'2) SPJ-1 SP2D BAP skrg'!C50:F50</f>
        <v>NIP.</v>
      </c>
      <c r="D45" s="261"/>
      <c r="E45" s="261"/>
      <c r="F45" s="261"/>
      <c r="Z45" s="261" t="str">
        <f>'2) SPJ-1 SP2D BAP skrg'!Z50:AN50</f>
        <v>NIP.</v>
      </c>
      <c r="AA45" s="261"/>
      <c r="AB45" s="261"/>
      <c r="AC45" s="261"/>
      <c r="AD45" s="261"/>
      <c r="AE45" s="261"/>
      <c r="AF45" s="261"/>
      <c r="AG45" s="261"/>
      <c r="AH45" s="261"/>
      <c r="AI45" s="261"/>
      <c r="AJ45" s="261"/>
      <c r="AK45" s="261"/>
      <c r="AL45" s="261"/>
      <c r="AM45" s="261"/>
      <c r="AN45" s="261"/>
    </row>
    <row r="51" spans="17:20" ht="16.5">
      <c r="Q51" s="260">
        <f>'2) SPJ-1 SP2D BAP skrg'!Q56:T56</f>
        <v>0</v>
      </c>
      <c r="R51" s="260"/>
      <c r="S51" s="260"/>
      <c r="T51" s="260"/>
    </row>
    <row r="52" ht="16.5">
      <c r="Q52" s="15" t="str">
        <f>'2) SPJ-1 SP2D BAP skrg'!Q57</f>
        <v>NIP.</v>
      </c>
    </row>
  </sheetData>
  <sheetProtection/>
  <mergeCells count="39">
    <mergeCell ref="R10:AB10"/>
    <mergeCell ref="Z12:Z13"/>
    <mergeCell ref="AK12:AK13"/>
    <mergeCell ref="AN10:AN13"/>
    <mergeCell ref="AC10:AM10"/>
    <mergeCell ref="AC11:AC13"/>
    <mergeCell ref="AD11:AD13"/>
    <mergeCell ref="AE11:AE13"/>
    <mergeCell ref="AI12:AJ12"/>
    <mergeCell ref="AG11:AG13"/>
    <mergeCell ref="B2:AN2"/>
    <mergeCell ref="B3:AN3"/>
    <mergeCell ref="R11:R13"/>
    <mergeCell ref="S11:S13"/>
    <mergeCell ref="T11:T13"/>
    <mergeCell ref="AB12:AB13"/>
    <mergeCell ref="AM12:AM13"/>
    <mergeCell ref="Q10:Q13"/>
    <mergeCell ref="AA12:AA13"/>
    <mergeCell ref="U11:U13"/>
    <mergeCell ref="W11:AB11"/>
    <mergeCell ref="Q51:T51"/>
    <mergeCell ref="AF11:AF13"/>
    <mergeCell ref="AH11:AM11"/>
    <mergeCell ref="AL12:AL13"/>
    <mergeCell ref="X12:Y12"/>
    <mergeCell ref="V11:V13"/>
    <mergeCell ref="W12:W13"/>
    <mergeCell ref="AH12:AH13"/>
    <mergeCell ref="C14:O14"/>
    <mergeCell ref="B4:AN4"/>
    <mergeCell ref="E8:I8"/>
    <mergeCell ref="C44:F44"/>
    <mergeCell ref="Z44:AN44"/>
    <mergeCell ref="C45:F45"/>
    <mergeCell ref="Z45:AN45"/>
    <mergeCell ref="B10:B13"/>
    <mergeCell ref="P10:P13"/>
    <mergeCell ref="C10:O13"/>
  </mergeCells>
  <printOptions horizontalCentered="1"/>
  <pageMargins left="0.45" right="0.45" top="0.75" bottom="0.25" header="0.3" footer="0.3"/>
  <pageSetup horizontalDpi="600" verticalDpi="600" orientation="landscape" paperSize="9" scale="60" r:id="rId3"/>
  <legacyDrawing r:id="rId2"/>
</worksheet>
</file>

<file path=xl/worksheets/sheet5.xml><?xml version="1.0" encoding="utf-8"?>
<worksheet xmlns="http://schemas.openxmlformats.org/spreadsheetml/2006/main" xmlns:r="http://schemas.openxmlformats.org/officeDocument/2006/relationships">
  <sheetPr>
    <tabColor rgb="FFC00000"/>
  </sheetPr>
  <dimension ref="B2:AZ53"/>
  <sheetViews>
    <sheetView zoomScale="70" zoomScaleNormal="70" zoomScalePageLayoutView="0" workbookViewId="0" topLeftCell="J3">
      <selection activeCell="R28" sqref="R28"/>
    </sheetView>
  </sheetViews>
  <sheetFormatPr defaultColWidth="9.140625" defaultRowHeight="15"/>
  <cols>
    <col min="1" max="1" width="5.00390625" style="2" customWidth="1"/>
    <col min="2" max="2" width="4.421875" style="2" customWidth="1"/>
    <col min="3" max="3" width="21.8515625" style="2" customWidth="1"/>
    <col min="4" max="4" width="3.57421875" style="2" customWidth="1"/>
    <col min="5" max="5" width="4.8515625" style="2" customWidth="1"/>
    <col min="6" max="6" width="7.00390625" style="2" customWidth="1"/>
    <col min="7" max="7" width="4.8515625" style="3" customWidth="1"/>
    <col min="8" max="8" width="5.00390625" style="2" customWidth="1"/>
    <col min="9" max="9" width="5.57421875" style="2" customWidth="1"/>
    <col min="10" max="10" width="3.7109375" style="3" customWidth="1"/>
    <col min="11" max="11" width="4.00390625" style="2" customWidth="1"/>
    <col min="12" max="12" width="5.57421875" style="2" customWidth="1"/>
    <col min="13" max="13" width="3.421875" style="2" customWidth="1"/>
    <col min="14" max="14" width="3.8515625" style="2" customWidth="1"/>
    <col min="15" max="15" width="4.00390625" style="2" customWidth="1"/>
    <col min="16" max="16" width="8.8515625" style="2" customWidth="1"/>
    <col min="17" max="17" width="7.140625" style="2" customWidth="1"/>
    <col min="18" max="18" width="12.28125" style="2" customWidth="1"/>
    <col min="19" max="19" width="9.140625" style="2" customWidth="1"/>
    <col min="20" max="20" width="12.421875" style="2" customWidth="1"/>
    <col min="21" max="21" width="11.7109375" style="10" customWidth="1"/>
    <col min="22" max="22" width="10.00390625" style="2" customWidth="1"/>
    <col min="23" max="23" width="9.140625" style="2" customWidth="1"/>
    <col min="24" max="24" width="11.421875" style="2" customWidth="1"/>
    <col min="25" max="25" width="10.421875" style="2" customWidth="1"/>
    <col min="26" max="26" width="11.7109375" style="2" customWidth="1"/>
    <col min="27" max="27" width="9.140625" style="2" customWidth="1"/>
    <col min="28" max="28" width="10.8515625" style="2" customWidth="1"/>
    <col min="29" max="29" width="12.421875" style="2" customWidth="1"/>
    <col min="30" max="30" width="10.8515625" style="2" customWidth="1"/>
    <col min="31" max="31" width="13.140625" style="2" customWidth="1"/>
    <col min="32" max="33" width="12.421875" style="2" customWidth="1"/>
    <col min="34" max="36" width="10.8515625" style="2" customWidth="1"/>
    <col min="37" max="37" width="13.57421875" style="2" customWidth="1"/>
    <col min="38" max="38" width="10.8515625" style="2" customWidth="1"/>
    <col min="39" max="39" width="17.140625" style="2" bestFit="1" customWidth="1"/>
    <col min="40" max="40" width="13.421875" style="2" customWidth="1"/>
    <col min="41" max="41" width="9.140625" style="2" customWidth="1"/>
    <col min="42" max="42" width="9.57421875" style="2" bestFit="1" customWidth="1"/>
    <col min="43" max="51" width="9.140625" style="2" customWidth="1"/>
    <col min="52" max="52" width="10.00390625" style="2" bestFit="1" customWidth="1"/>
    <col min="53" max="16384" width="9.140625" style="2" customWidth="1"/>
  </cols>
  <sheetData>
    <row r="1" ht="16.5"/>
    <row r="2" spans="2:40" ht="16.5">
      <c r="B2" s="259" t="s">
        <v>114</v>
      </c>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59"/>
      <c r="AK2" s="259"/>
      <c r="AL2" s="259"/>
      <c r="AM2" s="259"/>
      <c r="AN2" s="259"/>
    </row>
    <row r="3" spans="2:40" ht="16.5">
      <c r="B3" s="259" t="str">
        <f>'2) SPJ-1 SP2D BAP skrg'!B3:AN3</f>
        <v>PROGRAM PENGEMBANGAN KAPASITAS PENERAPAN-SPM DIKDAS</v>
      </c>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row>
    <row r="4" spans="2:40" ht="16.5">
      <c r="B4" s="259" t="e">
        <f>'2) SPJ-1 SP2D BAP skrg'!B4:AN4</f>
        <v>#REF!</v>
      </c>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row>
    <row r="5" spans="2:5" ht="16.5">
      <c r="B5" s="15" t="s">
        <v>115</v>
      </c>
      <c r="C5" s="15"/>
      <c r="D5" s="159" t="s">
        <v>2</v>
      </c>
      <c r="E5" s="15" t="s">
        <v>85</v>
      </c>
    </row>
    <row r="6" spans="2:5" ht="16.5">
      <c r="B6" s="15" t="s">
        <v>132</v>
      </c>
      <c r="C6" s="15"/>
      <c r="D6" s="159" t="s">
        <v>2</v>
      </c>
      <c r="E6" s="15" t="e">
        <f>#REF!</f>
        <v>#REF!</v>
      </c>
    </row>
    <row r="7" spans="2:10" ht="16.5">
      <c r="B7" s="15" t="s">
        <v>131</v>
      </c>
      <c r="C7" s="15"/>
      <c r="D7" s="159" t="s">
        <v>2</v>
      </c>
      <c r="E7" s="106" t="e">
        <f>#REF!</f>
        <v>#REF!</v>
      </c>
      <c r="F7" s="107"/>
      <c r="G7" s="108"/>
      <c r="H7" s="107"/>
      <c r="I7" s="107"/>
      <c r="J7" s="108"/>
    </row>
    <row r="8" spans="2:10" ht="16.5">
      <c r="B8" s="15" t="s">
        <v>137</v>
      </c>
      <c r="C8" s="15"/>
      <c r="D8" s="159" t="s">
        <v>2</v>
      </c>
      <c r="E8" s="175" t="s">
        <v>276</v>
      </c>
      <c r="F8" s="109"/>
      <c r="G8" s="109"/>
      <c r="H8" s="109"/>
      <c r="I8" s="107"/>
      <c r="J8" s="108"/>
    </row>
    <row r="9" spans="2:10" ht="16.5">
      <c r="B9" s="15" t="s">
        <v>138</v>
      </c>
      <c r="C9" s="15"/>
      <c r="D9" s="159" t="s">
        <v>2</v>
      </c>
      <c r="E9" s="110" t="s">
        <v>277</v>
      </c>
      <c r="F9" s="110"/>
      <c r="G9" s="110"/>
      <c r="H9" s="110"/>
      <c r="I9" s="110"/>
      <c r="J9" s="108"/>
    </row>
    <row r="10" spans="2:40" s="15" customFormat="1" ht="16.5">
      <c r="B10" s="272" t="s">
        <v>70</v>
      </c>
      <c r="C10" s="282" t="s">
        <v>0</v>
      </c>
      <c r="D10" s="283"/>
      <c r="E10" s="283"/>
      <c r="F10" s="283"/>
      <c r="G10" s="283"/>
      <c r="H10" s="283"/>
      <c r="I10" s="283"/>
      <c r="J10" s="283"/>
      <c r="K10" s="283"/>
      <c r="L10" s="283"/>
      <c r="M10" s="283"/>
      <c r="N10" s="283"/>
      <c r="O10" s="284"/>
      <c r="P10" s="272" t="s">
        <v>72</v>
      </c>
      <c r="Q10" s="272" t="s">
        <v>116</v>
      </c>
      <c r="R10" s="276" t="s">
        <v>117</v>
      </c>
      <c r="S10" s="276"/>
      <c r="T10" s="276"/>
      <c r="U10" s="276"/>
      <c r="V10" s="276"/>
      <c r="W10" s="276"/>
      <c r="X10" s="276"/>
      <c r="Y10" s="276"/>
      <c r="Z10" s="276"/>
      <c r="AA10" s="276"/>
      <c r="AB10" s="276"/>
      <c r="AC10" s="275" t="s">
        <v>167</v>
      </c>
      <c r="AD10" s="275"/>
      <c r="AE10" s="275"/>
      <c r="AF10" s="275"/>
      <c r="AG10" s="275"/>
      <c r="AH10" s="275"/>
      <c r="AI10" s="275"/>
      <c r="AJ10" s="275"/>
      <c r="AK10" s="275"/>
      <c r="AL10" s="275"/>
      <c r="AM10" s="275"/>
      <c r="AN10" s="272" t="s">
        <v>133</v>
      </c>
    </row>
    <row r="11" spans="2:40" s="15" customFormat="1" ht="16.5">
      <c r="B11" s="272"/>
      <c r="C11" s="285"/>
      <c r="D11" s="286"/>
      <c r="E11" s="286"/>
      <c r="F11" s="286"/>
      <c r="G11" s="286"/>
      <c r="H11" s="286"/>
      <c r="I11" s="286"/>
      <c r="J11" s="286"/>
      <c r="K11" s="286"/>
      <c r="L11" s="286"/>
      <c r="M11" s="286"/>
      <c r="N11" s="286"/>
      <c r="O11" s="287"/>
      <c r="P11" s="272"/>
      <c r="Q11" s="272"/>
      <c r="R11" s="294" t="s">
        <v>134</v>
      </c>
      <c r="S11" s="262" t="s">
        <v>73</v>
      </c>
      <c r="T11" s="262" t="s">
        <v>74</v>
      </c>
      <c r="U11" s="262" t="s">
        <v>75</v>
      </c>
      <c r="V11" s="262" t="s">
        <v>76</v>
      </c>
      <c r="W11" s="291" t="s">
        <v>77</v>
      </c>
      <c r="X11" s="292"/>
      <c r="Y11" s="292"/>
      <c r="Z11" s="292"/>
      <c r="AA11" s="292"/>
      <c r="AB11" s="293"/>
      <c r="AC11" s="269" t="s">
        <v>134</v>
      </c>
      <c r="AD11" s="265" t="s">
        <v>73</v>
      </c>
      <c r="AE11" s="265" t="s">
        <v>74</v>
      </c>
      <c r="AF11" s="265" t="s">
        <v>75</v>
      </c>
      <c r="AG11" s="265" t="s">
        <v>76</v>
      </c>
      <c r="AH11" s="266" t="s">
        <v>77</v>
      </c>
      <c r="AI11" s="267"/>
      <c r="AJ11" s="267"/>
      <c r="AK11" s="267"/>
      <c r="AL11" s="267"/>
      <c r="AM11" s="268"/>
      <c r="AN11" s="272"/>
    </row>
    <row r="12" spans="2:40" s="15" customFormat="1" ht="16.5">
      <c r="B12" s="272"/>
      <c r="C12" s="285"/>
      <c r="D12" s="286"/>
      <c r="E12" s="286"/>
      <c r="F12" s="286"/>
      <c r="G12" s="286"/>
      <c r="H12" s="286"/>
      <c r="I12" s="286"/>
      <c r="J12" s="286"/>
      <c r="K12" s="286"/>
      <c r="L12" s="286"/>
      <c r="M12" s="286"/>
      <c r="N12" s="286"/>
      <c r="O12" s="287"/>
      <c r="P12" s="272"/>
      <c r="Q12" s="272"/>
      <c r="R12" s="295"/>
      <c r="S12" s="262"/>
      <c r="T12" s="262"/>
      <c r="U12" s="262"/>
      <c r="V12" s="262"/>
      <c r="W12" s="300" t="s">
        <v>78</v>
      </c>
      <c r="X12" s="273" t="s">
        <v>79</v>
      </c>
      <c r="Y12" s="274"/>
      <c r="Z12" s="277" t="s">
        <v>80</v>
      </c>
      <c r="AA12" s="277" t="s">
        <v>81</v>
      </c>
      <c r="AB12" s="277" t="s">
        <v>82</v>
      </c>
      <c r="AC12" s="270"/>
      <c r="AD12" s="265"/>
      <c r="AE12" s="265"/>
      <c r="AF12" s="265"/>
      <c r="AG12" s="265"/>
      <c r="AH12" s="279" t="s">
        <v>78</v>
      </c>
      <c r="AI12" s="280" t="s">
        <v>79</v>
      </c>
      <c r="AJ12" s="281"/>
      <c r="AK12" s="263" t="s">
        <v>80</v>
      </c>
      <c r="AL12" s="263" t="s">
        <v>81</v>
      </c>
      <c r="AM12" s="263" t="s">
        <v>82</v>
      </c>
      <c r="AN12" s="272"/>
    </row>
    <row r="13" spans="2:40" s="15" customFormat="1" ht="49.5">
      <c r="B13" s="272"/>
      <c r="C13" s="288"/>
      <c r="D13" s="289"/>
      <c r="E13" s="289"/>
      <c r="F13" s="289"/>
      <c r="G13" s="289"/>
      <c r="H13" s="289"/>
      <c r="I13" s="289"/>
      <c r="J13" s="289"/>
      <c r="K13" s="289"/>
      <c r="L13" s="289"/>
      <c r="M13" s="289"/>
      <c r="N13" s="289"/>
      <c r="O13" s="290"/>
      <c r="P13" s="272"/>
      <c r="Q13" s="272"/>
      <c r="R13" s="296"/>
      <c r="S13" s="262"/>
      <c r="T13" s="262"/>
      <c r="U13" s="262"/>
      <c r="V13" s="262"/>
      <c r="W13" s="278"/>
      <c r="X13" s="162" t="s">
        <v>83</v>
      </c>
      <c r="Y13" s="162" t="s">
        <v>84</v>
      </c>
      <c r="Z13" s="278"/>
      <c r="AA13" s="278"/>
      <c r="AB13" s="278"/>
      <c r="AC13" s="271"/>
      <c r="AD13" s="265"/>
      <c r="AE13" s="265"/>
      <c r="AF13" s="265"/>
      <c r="AG13" s="265"/>
      <c r="AH13" s="264"/>
      <c r="AI13" s="161" t="s">
        <v>83</v>
      </c>
      <c r="AJ13" s="161" t="s">
        <v>84</v>
      </c>
      <c r="AK13" s="264"/>
      <c r="AL13" s="264"/>
      <c r="AM13" s="264"/>
      <c r="AN13" s="272"/>
    </row>
    <row r="14" spans="2:40" s="15" customFormat="1" ht="16.5">
      <c r="B14" s="82" t="s">
        <v>182</v>
      </c>
      <c r="C14" s="297" t="s">
        <v>183</v>
      </c>
      <c r="D14" s="298"/>
      <c r="E14" s="298"/>
      <c r="F14" s="298"/>
      <c r="G14" s="298"/>
      <c r="H14" s="298"/>
      <c r="I14" s="298"/>
      <c r="J14" s="298"/>
      <c r="K14" s="298"/>
      <c r="L14" s="298"/>
      <c r="M14" s="298"/>
      <c r="N14" s="298"/>
      <c r="O14" s="299"/>
      <c r="P14" s="83" t="s">
        <v>184</v>
      </c>
      <c r="Q14" s="84" t="s">
        <v>185</v>
      </c>
      <c r="R14" s="84" t="s">
        <v>186</v>
      </c>
      <c r="S14" s="83" t="s">
        <v>187</v>
      </c>
      <c r="T14" s="84" t="s">
        <v>188</v>
      </c>
      <c r="U14" s="84" t="s">
        <v>189</v>
      </c>
      <c r="V14" s="84" t="s">
        <v>190</v>
      </c>
      <c r="W14" s="84" t="s">
        <v>191</v>
      </c>
      <c r="X14" s="84" t="s">
        <v>192</v>
      </c>
      <c r="Y14" s="84" t="s">
        <v>193</v>
      </c>
      <c r="Z14" s="84" t="s">
        <v>194</v>
      </c>
      <c r="AA14" s="84" t="s">
        <v>195</v>
      </c>
      <c r="AB14" s="84" t="s">
        <v>197</v>
      </c>
      <c r="AC14" s="163"/>
      <c r="AD14" s="160"/>
      <c r="AE14" s="160"/>
      <c r="AF14" s="160"/>
      <c r="AG14" s="160"/>
      <c r="AH14" s="162"/>
      <c r="AI14" s="162"/>
      <c r="AJ14" s="162"/>
      <c r="AK14" s="162"/>
      <c r="AL14" s="162"/>
      <c r="AM14" s="162"/>
      <c r="AN14" s="84" t="s">
        <v>198</v>
      </c>
    </row>
    <row r="15" spans="2:52" ht="16.5">
      <c r="B15" s="46">
        <v>1</v>
      </c>
      <c r="C15" s="47" t="s">
        <v>278</v>
      </c>
      <c r="D15" s="52"/>
      <c r="E15" s="50"/>
      <c r="F15" s="50"/>
      <c r="G15" s="59"/>
      <c r="H15" s="50"/>
      <c r="I15" s="50"/>
      <c r="J15" s="59"/>
      <c r="K15" s="50"/>
      <c r="L15" s="50"/>
      <c r="M15" s="50"/>
      <c r="N15" s="50"/>
      <c r="O15" s="49"/>
      <c r="P15" s="142">
        <f aca="true" t="shared" si="0" ref="P15:P32">H15*E15*K15</f>
        <v>0</v>
      </c>
      <c r="Q15" s="50"/>
      <c r="R15" s="56"/>
      <c r="S15" s="56"/>
      <c r="T15" s="56"/>
      <c r="U15" s="56"/>
      <c r="V15" s="56"/>
      <c r="W15" s="56"/>
      <c r="X15" s="56"/>
      <c r="Y15" s="56"/>
      <c r="Z15" s="56"/>
      <c r="AA15" s="56"/>
      <c r="AB15" s="57"/>
      <c r="AC15" s="61">
        <f>$P15*R15</f>
        <v>0</v>
      </c>
      <c r="AD15" s="61">
        <f>$P15*S15</f>
        <v>0</v>
      </c>
      <c r="AE15" s="61">
        <f>$P15*T15</f>
        <v>0</v>
      </c>
      <c r="AF15" s="61">
        <f>$P15*U15</f>
        <v>0</v>
      </c>
      <c r="AG15" s="61">
        <f aca="true" t="shared" si="1" ref="AG15:AG32">IF(U15&gt;0,E15*H15*K15*V15,$P15*V15)</f>
        <v>0</v>
      </c>
      <c r="AH15" s="61">
        <f>IF($U15&gt;0,0,$P15*W15)</f>
        <v>0</v>
      </c>
      <c r="AI15" s="61">
        <f>IF($U15&gt;0,0,$P15*X15)</f>
        <v>0</v>
      </c>
      <c r="AJ15" s="61">
        <f>IF($U15&gt;0,0,$P15*Y15)</f>
        <v>0</v>
      </c>
      <c r="AK15" s="61">
        <f>IF($AB15&gt;0,E15*K15*Z15,$P15*Z15)</f>
        <v>0</v>
      </c>
      <c r="AL15" s="61">
        <f>IF($AB15&gt;0,AA15*2,0)</f>
        <v>0</v>
      </c>
      <c r="AM15" s="61">
        <f>IF(U15&gt;0,E15*H15*K15*AB15,P15*AB15)</f>
        <v>0</v>
      </c>
      <c r="AN15" s="61">
        <f>SUM(AC15:AM15)</f>
        <v>0</v>
      </c>
      <c r="AO15" s="11"/>
      <c r="AP15" s="11"/>
      <c r="AQ15" s="11"/>
      <c r="AR15" s="11"/>
      <c r="AS15" s="11"/>
      <c r="AT15" s="11"/>
      <c r="AU15" s="11"/>
      <c r="AV15" s="11"/>
      <c r="AW15" s="11"/>
      <c r="AX15" s="11"/>
      <c r="AY15" s="11"/>
      <c r="AZ15" s="11"/>
    </row>
    <row r="16" spans="2:40" ht="16.5">
      <c r="B16" s="46"/>
      <c r="C16" s="51" t="s">
        <v>287</v>
      </c>
      <c r="D16" s="52"/>
      <c r="E16" s="50">
        <v>180</v>
      </c>
      <c r="F16" s="50" t="s">
        <v>141</v>
      </c>
      <c r="G16" s="59" t="s">
        <v>89</v>
      </c>
      <c r="H16" s="50">
        <v>1</v>
      </c>
      <c r="I16" s="50" t="s">
        <v>279</v>
      </c>
      <c r="J16" s="59" t="s">
        <v>89</v>
      </c>
      <c r="K16" s="50">
        <v>1</v>
      </c>
      <c r="L16" s="50" t="s">
        <v>279</v>
      </c>
      <c r="M16" s="50"/>
      <c r="N16" s="50"/>
      <c r="O16" s="49"/>
      <c r="P16" s="142">
        <f t="shared" si="0"/>
        <v>180</v>
      </c>
      <c r="Q16" s="50" t="s">
        <v>280</v>
      </c>
      <c r="R16" s="56"/>
      <c r="S16" s="56"/>
      <c r="T16" s="56"/>
      <c r="U16" s="56">
        <v>0</v>
      </c>
      <c r="V16" s="56">
        <v>0</v>
      </c>
      <c r="W16" s="56"/>
      <c r="X16" s="56"/>
      <c r="Y16" s="56"/>
      <c r="Z16" s="56">
        <v>350000</v>
      </c>
      <c r="AA16" s="56"/>
      <c r="AB16" s="57"/>
      <c r="AC16" s="61">
        <f aca="true" t="shared" si="2" ref="AC16:AF32">$P16*R16</f>
        <v>0</v>
      </c>
      <c r="AD16" s="61">
        <f t="shared" si="2"/>
        <v>0</v>
      </c>
      <c r="AE16" s="61">
        <f t="shared" si="2"/>
        <v>0</v>
      </c>
      <c r="AF16" s="61">
        <f t="shared" si="2"/>
        <v>0</v>
      </c>
      <c r="AG16" s="61">
        <f t="shared" si="1"/>
        <v>0</v>
      </c>
      <c r="AH16" s="61">
        <f aca="true" t="shared" si="3" ref="AH16:AJ32">IF($U16&gt;0,0,$P16*W16)</f>
        <v>0</v>
      </c>
      <c r="AI16" s="61">
        <f t="shared" si="3"/>
        <v>0</v>
      </c>
      <c r="AJ16" s="61">
        <f t="shared" si="3"/>
        <v>0</v>
      </c>
      <c r="AK16" s="61">
        <f aca="true" t="shared" si="4" ref="AK16:AK32">IF($AB16&gt;0,E16*K16*Z16,$P16*Z16)</f>
        <v>63000000</v>
      </c>
      <c r="AL16" s="61">
        <f aca="true" t="shared" si="5" ref="AL16:AL32">IF($AB16&gt;0,AA16*2,0)</f>
        <v>0</v>
      </c>
      <c r="AM16" s="61">
        <f aca="true" t="shared" si="6" ref="AM16:AM32">IF(U16&gt;0,E16*H16*K16*AB16,P16*AB16)</f>
        <v>0</v>
      </c>
      <c r="AN16" s="61">
        <f aca="true" t="shared" si="7" ref="AN16:AN32">SUM(AC16:AM16)</f>
        <v>63000000</v>
      </c>
    </row>
    <row r="17" spans="2:40" ht="16.5">
      <c r="B17" s="46"/>
      <c r="C17" s="47" t="s">
        <v>76</v>
      </c>
      <c r="D17" s="52"/>
      <c r="E17" s="50">
        <v>1</v>
      </c>
      <c r="F17" s="50" t="s">
        <v>290</v>
      </c>
      <c r="G17" s="59" t="s">
        <v>89</v>
      </c>
      <c r="H17" s="50">
        <v>1</v>
      </c>
      <c r="I17" s="50" t="s">
        <v>290</v>
      </c>
      <c r="J17" s="59" t="s">
        <v>89</v>
      </c>
      <c r="K17" s="50">
        <v>1</v>
      </c>
      <c r="L17" s="50" t="s">
        <v>290</v>
      </c>
      <c r="M17" s="50"/>
      <c r="N17" s="50"/>
      <c r="O17" s="49"/>
      <c r="P17" s="142">
        <f>H17*E17*K17</f>
        <v>1</v>
      </c>
      <c r="Q17" s="50"/>
      <c r="R17" s="56"/>
      <c r="S17" s="56"/>
      <c r="T17" s="56"/>
      <c r="U17" s="56"/>
      <c r="V17" s="56">
        <v>9100000</v>
      </c>
      <c r="W17" s="56"/>
      <c r="X17" s="56"/>
      <c r="Y17" s="56"/>
      <c r="Z17" s="56"/>
      <c r="AA17" s="56"/>
      <c r="AB17" s="57"/>
      <c r="AC17" s="61">
        <f>$P17*R17</f>
        <v>0</v>
      </c>
      <c r="AD17" s="61">
        <f>$P17*S17</f>
        <v>0</v>
      </c>
      <c r="AE17" s="61">
        <f>$P17*T17</f>
        <v>0</v>
      </c>
      <c r="AF17" s="61">
        <f>$P17*U17</f>
        <v>0</v>
      </c>
      <c r="AG17" s="61">
        <f>IF(U17&gt;0,E17*H17*K17*V17,$P17*V17)</f>
        <v>9100000</v>
      </c>
      <c r="AH17" s="61">
        <f>IF($U17&gt;0,0,$P17*W17)</f>
        <v>0</v>
      </c>
      <c r="AI17" s="61">
        <f>IF($U17&gt;0,0,$P17*X17)</f>
        <v>0</v>
      </c>
      <c r="AJ17" s="61">
        <f>IF($U17&gt;0,0,$P17*Y17)</f>
        <v>0</v>
      </c>
      <c r="AK17" s="61">
        <f>IF($AB17&gt;0,E17*K17*Z17,$P17*Z17)</f>
        <v>0</v>
      </c>
      <c r="AL17" s="61">
        <f>IF($AB17&gt;0,AA17*2,0)</f>
        <v>0</v>
      </c>
      <c r="AM17" s="61">
        <f>IF(U17&gt;0,E17*H17*K17*AB17,P17*AB17)</f>
        <v>0</v>
      </c>
      <c r="AN17" s="61">
        <f>SUM(AC17:AM17)</f>
        <v>9100000</v>
      </c>
    </row>
    <row r="18" spans="2:40" ht="16.5">
      <c r="B18" s="46"/>
      <c r="C18" s="51" t="s">
        <v>94</v>
      </c>
      <c r="D18" s="52"/>
      <c r="E18" s="50"/>
      <c r="F18" s="50"/>
      <c r="G18" s="59"/>
      <c r="H18" s="50"/>
      <c r="I18" s="50"/>
      <c r="J18" s="59"/>
      <c r="K18" s="50"/>
      <c r="L18" s="50"/>
      <c r="M18" s="50"/>
      <c r="N18" s="50"/>
      <c r="O18" s="49"/>
      <c r="P18" s="142">
        <f t="shared" si="0"/>
        <v>0</v>
      </c>
      <c r="Q18" s="50"/>
      <c r="R18" s="56"/>
      <c r="S18" s="56"/>
      <c r="T18" s="56"/>
      <c r="U18" s="56"/>
      <c r="V18" s="56"/>
      <c r="W18" s="56"/>
      <c r="X18" s="56"/>
      <c r="Y18" s="56"/>
      <c r="Z18" s="56"/>
      <c r="AA18" s="56"/>
      <c r="AB18" s="57"/>
      <c r="AC18" s="61">
        <f t="shared" si="2"/>
        <v>0</v>
      </c>
      <c r="AD18" s="61">
        <f t="shared" si="2"/>
        <v>0</v>
      </c>
      <c r="AE18" s="61">
        <f t="shared" si="2"/>
        <v>0</v>
      </c>
      <c r="AF18" s="61">
        <f t="shared" si="2"/>
        <v>0</v>
      </c>
      <c r="AG18" s="61">
        <f t="shared" si="1"/>
        <v>0</v>
      </c>
      <c r="AH18" s="61">
        <f t="shared" si="3"/>
        <v>0</v>
      </c>
      <c r="AI18" s="61">
        <f t="shared" si="3"/>
        <v>0</v>
      </c>
      <c r="AJ18" s="61">
        <f t="shared" si="3"/>
        <v>0</v>
      </c>
      <c r="AK18" s="61">
        <f t="shared" si="4"/>
        <v>0</v>
      </c>
      <c r="AL18" s="61">
        <f t="shared" si="5"/>
        <v>0</v>
      </c>
      <c r="AM18" s="61">
        <f t="shared" si="6"/>
        <v>0</v>
      </c>
      <c r="AN18" s="61">
        <f t="shared" si="7"/>
        <v>0</v>
      </c>
    </row>
    <row r="19" spans="2:40" ht="16.5">
      <c r="B19" s="46"/>
      <c r="C19" s="51" t="s">
        <v>151</v>
      </c>
      <c r="D19" s="52"/>
      <c r="E19" s="50"/>
      <c r="F19" s="50" t="s">
        <v>141</v>
      </c>
      <c r="G19" s="59" t="s">
        <v>89</v>
      </c>
      <c r="H19" s="50">
        <v>1</v>
      </c>
      <c r="I19" s="50" t="s">
        <v>90</v>
      </c>
      <c r="J19" s="59" t="s">
        <v>89</v>
      </c>
      <c r="K19" s="50">
        <v>1</v>
      </c>
      <c r="L19" s="50" t="s">
        <v>280</v>
      </c>
      <c r="M19" s="50">
        <v>0</v>
      </c>
      <c r="N19" s="50" t="s">
        <v>280</v>
      </c>
      <c r="O19" s="49"/>
      <c r="P19" s="142">
        <f t="shared" si="0"/>
        <v>0</v>
      </c>
      <c r="Q19" s="50"/>
      <c r="R19" s="56"/>
      <c r="S19" s="56"/>
      <c r="T19" s="56"/>
      <c r="U19" s="56"/>
      <c r="V19" s="56"/>
      <c r="W19" s="56"/>
      <c r="X19" s="56"/>
      <c r="Y19" s="56"/>
      <c r="Z19" s="56"/>
      <c r="AA19" s="56"/>
      <c r="AB19" s="57"/>
      <c r="AC19" s="61">
        <f t="shared" si="2"/>
        <v>0</v>
      </c>
      <c r="AD19" s="61">
        <f t="shared" si="2"/>
        <v>0</v>
      </c>
      <c r="AE19" s="61">
        <f t="shared" si="2"/>
        <v>0</v>
      </c>
      <c r="AF19" s="61">
        <f t="shared" si="2"/>
        <v>0</v>
      </c>
      <c r="AG19" s="61">
        <f t="shared" si="1"/>
        <v>0</v>
      </c>
      <c r="AH19" s="61">
        <f t="shared" si="3"/>
        <v>0</v>
      </c>
      <c r="AI19" s="61">
        <f t="shared" si="3"/>
        <v>0</v>
      </c>
      <c r="AJ19" s="61">
        <f t="shared" si="3"/>
        <v>0</v>
      </c>
      <c r="AK19" s="61">
        <f t="shared" si="4"/>
        <v>0</v>
      </c>
      <c r="AL19" s="61">
        <f t="shared" si="5"/>
        <v>0</v>
      </c>
      <c r="AM19" s="61">
        <f t="shared" si="6"/>
        <v>0</v>
      </c>
      <c r="AN19" s="61">
        <f t="shared" si="7"/>
        <v>0</v>
      </c>
    </row>
    <row r="20" spans="2:40" ht="16.5">
      <c r="B20" s="46"/>
      <c r="C20" s="51" t="s">
        <v>153</v>
      </c>
      <c r="D20" s="52"/>
      <c r="E20" s="50">
        <v>3</v>
      </c>
      <c r="F20" s="50" t="s">
        <v>141</v>
      </c>
      <c r="G20" s="59" t="s">
        <v>89</v>
      </c>
      <c r="H20" s="50">
        <v>3</v>
      </c>
      <c r="I20" s="50" t="s">
        <v>90</v>
      </c>
      <c r="J20" s="59" t="s">
        <v>89</v>
      </c>
      <c r="K20" s="50">
        <v>1</v>
      </c>
      <c r="L20" s="50" t="s">
        <v>280</v>
      </c>
      <c r="M20" s="50">
        <v>0</v>
      </c>
      <c r="N20" s="50" t="s">
        <v>280</v>
      </c>
      <c r="O20" s="49"/>
      <c r="P20" s="142">
        <v>1</v>
      </c>
      <c r="Q20" s="50"/>
      <c r="R20" s="56"/>
      <c r="S20" s="56"/>
      <c r="T20" s="56"/>
      <c r="U20" s="56">
        <v>40600000</v>
      </c>
      <c r="V20" s="56">
        <v>0</v>
      </c>
      <c r="W20" s="56"/>
      <c r="X20" s="56"/>
      <c r="Y20" s="56"/>
      <c r="Z20" s="56"/>
      <c r="AA20" s="56"/>
      <c r="AB20" s="57"/>
      <c r="AC20" s="61">
        <f t="shared" si="2"/>
        <v>0</v>
      </c>
      <c r="AD20" s="61">
        <f t="shared" si="2"/>
        <v>0</v>
      </c>
      <c r="AE20" s="61">
        <f t="shared" si="2"/>
        <v>0</v>
      </c>
      <c r="AF20" s="61">
        <f t="shared" si="2"/>
        <v>40600000</v>
      </c>
      <c r="AG20" s="61">
        <f t="shared" si="1"/>
        <v>0</v>
      </c>
      <c r="AH20" s="61">
        <f t="shared" si="3"/>
        <v>0</v>
      </c>
      <c r="AI20" s="61">
        <f t="shared" si="3"/>
        <v>0</v>
      </c>
      <c r="AJ20" s="61">
        <f t="shared" si="3"/>
        <v>0</v>
      </c>
      <c r="AK20" s="61">
        <f t="shared" si="4"/>
        <v>0</v>
      </c>
      <c r="AL20" s="61">
        <f t="shared" si="5"/>
        <v>0</v>
      </c>
      <c r="AM20" s="61">
        <f t="shared" si="6"/>
        <v>0</v>
      </c>
      <c r="AN20" s="61">
        <f t="shared" si="7"/>
        <v>40600000</v>
      </c>
    </row>
    <row r="21" spans="2:40" ht="16.5">
      <c r="B21" s="46"/>
      <c r="C21" s="53" t="s">
        <v>281</v>
      </c>
      <c r="D21" s="54"/>
      <c r="E21" s="50">
        <v>0</v>
      </c>
      <c r="F21" s="50" t="s">
        <v>141</v>
      </c>
      <c r="G21" s="59" t="s">
        <v>89</v>
      </c>
      <c r="H21" s="50">
        <v>0</v>
      </c>
      <c r="I21" s="50" t="s">
        <v>90</v>
      </c>
      <c r="J21" s="59" t="s">
        <v>89</v>
      </c>
      <c r="K21" s="50">
        <v>1</v>
      </c>
      <c r="L21" s="50" t="s">
        <v>280</v>
      </c>
      <c r="M21" s="50">
        <v>0</v>
      </c>
      <c r="N21" s="50" t="s">
        <v>280</v>
      </c>
      <c r="O21" s="49"/>
      <c r="P21" s="142">
        <f t="shared" si="0"/>
        <v>0</v>
      </c>
      <c r="Q21" s="50"/>
      <c r="R21" s="56"/>
      <c r="S21" s="56"/>
      <c r="T21" s="56"/>
      <c r="U21" s="56"/>
      <c r="V21" s="56"/>
      <c r="W21" s="56"/>
      <c r="X21" s="56"/>
      <c r="Y21" s="56"/>
      <c r="Z21" s="56"/>
      <c r="AA21" s="56"/>
      <c r="AB21" s="57"/>
      <c r="AC21" s="61">
        <f t="shared" si="2"/>
        <v>0</v>
      </c>
      <c r="AD21" s="61">
        <f t="shared" si="2"/>
        <v>0</v>
      </c>
      <c r="AE21" s="61">
        <f t="shared" si="2"/>
        <v>0</v>
      </c>
      <c r="AF21" s="61">
        <f t="shared" si="2"/>
        <v>0</v>
      </c>
      <c r="AG21" s="61">
        <f t="shared" si="1"/>
        <v>0</v>
      </c>
      <c r="AH21" s="61">
        <f t="shared" si="3"/>
        <v>0</v>
      </c>
      <c r="AI21" s="61">
        <f t="shared" si="3"/>
        <v>0</v>
      </c>
      <c r="AJ21" s="61">
        <f t="shared" si="3"/>
        <v>0</v>
      </c>
      <c r="AK21" s="61">
        <f t="shared" si="4"/>
        <v>0</v>
      </c>
      <c r="AL21" s="61">
        <f t="shared" si="5"/>
        <v>0</v>
      </c>
      <c r="AM21" s="61">
        <f t="shared" si="6"/>
        <v>0</v>
      </c>
      <c r="AN21" s="61">
        <f t="shared" si="7"/>
        <v>0</v>
      </c>
    </row>
    <row r="22" spans="2:40" ht="16.5">
      <c r="B22" s="46"/>
      <c r="C22" s="47" t="s">
        <v>291</v>
      </c>
      <c r="D22" s="48"/>
      <c r="E22" s="50">
        <v>2</v>
      </c>
      <c r="F22" s="50" t="s">
        <v>141</v>
      </c>
      <c r="G22" s="59" t="s">
        <v>89</v>
      </c>
      <c r="H22" s="50">
        <v>3</v>
      </c>
      <c r="I22" s="50" t="s">
        <v>90</v>
      </c>
      <c r="J22" s="59" t="s">
        <v>89</v>
      </c>
      <c r="K22" s="50">
        <v>1</v>
      </c>
      <c r="L22" s="50" t="s">
        <v>280</v>
      </c>
      <c r="M22" s="50">
        <v>0</v>
      </c>
      <c r="N22" s="50" t="s">
        <v>280</v>
      </c>
      <c r="O22" s="49"/>
      <c r="P22" s="142">
        <v>6</v>
      </c>
      <c r="Q22" s="50"/>
      <c r="R22" s="56"/>
      <c r="S22" s="56"/>
      <c r="T22" s="56"/>
      <c r="U22" s="56">
        <v>200000</v>
      </c>
      <c r="V22" s="56">
        <v>0</v>
      </c>
      <c r="W22" s="56"/>
      <c r="X22" s="56"/>
      <c r="Y22" s="56"/>
      <c r="Z22" s="56"/>
      <c r="AA22" s="56"/>
      <c r="AB22" s="57"/>
      <c r="AC22" s="61">
        <f aca="true" t="shared" si="8" ref="AC22:AF23">$P22*R22</f>
        <v>0</v>
      </c>
      <c r="AD22" s="61">
        <f t="shared" si="8"/>
        <v>0</v>
      </c>
      <c r="AE22" s="61">
        <f t="shared" si="8"/>
        <v>0</v>
      </c>
      <c r="AF22" s="61">
        <f t="shared" si="8"/>
        <v>1200000</v>
      </c>
      <c r="AG22" s="61">
        <f>IF(U22&gt;0,E22*H22*K22*V22,$P22*V22)</f>
        <v>0</v>
      </c>
      <c r="AH22" s="61">
        <f aca="true" t="shared" si="9" ref="AH22:AJ23">IF($U22&gt;0,0,$P22*W22)</f>
        <v>0</v>
      </c>
      <c r="AI22" s="61">
        <f t="shared" si="9"/>
        <v>0</v>
      </c>
      <c r="AJ22" s="61">
        <f t="shared" si="9"/>
        <v>0</v>
      </c>
      <c r="AK22" s="61">
        <f>IF($AB22&gt;0,E22*K22*Z22,$P22*Z22)</f>
        <v>0</v>
      </c>
      <c r="AL22" s="61">
        <f>IF($AB22&gt;0,AA22*2,0)</f>
        <v>0</v>
      </c>
      <c r="AM22" s="61">
        <f>IF(U22&gt;0,E22*H22*K22*AB22,P22*AB22)</f>
        <v>0</v>
      </c>
      <c r="AN22" s="61">
        <f>SUM(AC22:AM22)</f>
        <v>1200000</v>
      </c>
    </row>
    <row r="23" spans="2:40" ht="33">
      <c r="B23" s="46"/>
      <c r="C23" s="51" t="s">
        <v>111</v>
      </c>
      <c r="D23" s="52"/>
      <c r="E23" s="50">
        <v>1</v>
      </c>
      <c r="F23" s="50" t="s">
        <v>288</v>
      </c>
      <c r="G23" s="59" t="s">
        <v>89</v>
      </c>
      <c r="H23" s="50">
        <v>3</v>
      </c>
      <c r="I23" s="50" t="s">
        <v>90</v>
      </c>
      <c r="J23" s="59" t="s">
        <v>89</v>
      </c>
      <c r="K23" s="50">
        <v>1</v>
      </c>
      <c r="L23" s="50" t="s">
        <v>90</v>
      </c>
      <c r="M23" s="59">
        <v>0</v>
      </c>
      <c r="N23" s="50" t="s">
        <v>90</v>
      </c>
      <c r="O23" s="49"/>
      <c r="P23" s="142">
        <f>H23*E23*K23</f>
        <v>3</v>
      </c>
      <c r="Q23" s="50"/>
      <c r="R23" s="56"/>
      <c r="S23" s="56"/>
      <c r="T23" s="56">
        <v>2500000</v>
      </c>
      <c r="U23" s="56"/>
      <c r="V23" s="56"/>
      <c r="W23" s="56"/>
      <c r="X23" s="56"/>
      <c r="Y23" s="56"/>
      <c r="Z23" s="56"/>
      <c r="AA23" s="56"/>
      <c r="AB23" s="57"/>
      <c r="AC23" s="61">
        <f t="shared" si="8"/>
        <v>0</v>
      </c>
      <c r="AD23" s="61">
        <f t="shared" si="8"/>
        <v>0</v>
      </c>
      <c r="AE23" s="61">
        <f t="shared" si="8"/>
        <v>7500000</v>
      </c>
      <c r="AF23" s="61">
        <f t="shared" si="8"/>
        <v>0</v>
      </c>
      <c r="AG23" s="61">
        <f>IF(U23&gt;0,E23*H23*K23*V23,$P23*V23)</f>
        <v>0</v>
      </c>
      <c r="AH23" s="61">
        <f t="shared" si="9"/>
        <v>0</v>
      </c>
      <c r="AI23" s="61">
        <f t="shared" si="9"/>
        <v>0</v>
      </c>
      <c r="AJ23" s="61">
        <f t="shared" si="9"/>
        <v>0</v>
      </c>
      <c r="AK23" s="61">
        <f>IF($AB23&gt;0,E23*K23*Z23,$P23*Z23)</f>
        <v>0</v>
      </c>
      <c r="AL23" s="61">
        <f>IF($AB23&gt;0,AA23*2,0)</f>
        <v>0</v>
      </c>
      <c r="AM23" s="61">
        <f>IF(U23&gt;0,E23*H23*K23*AB23,P23*AB23)</f>
        <v>0</v>
      </c>
      <c r="AN23" s="61">
        <f>SUM(AC23:AM23)</f>
        <v>7500000</v>
      </c>
    </row>
    <row r="24" spans="2:40" ht="33">
      <c r="B24" s="46"/>
      <c r="C24" s="51" t="s">
        <v>292</v>
      </c>
      <c r="D24" s="52"/>
      <c r="E24" s="50">
        <v>10</v>
      </c>
      <c r="F24" s="50" t="s">
        <v>293</v>
      </c>
      <c r="G24" s="59" t="s">
        <v>89</v>
      </c>
      <c r="H24" s="50">
        <v>1</v>
      </c>
      <c r="I24" s="50" t="s">
        <v>290</v>
      </c>
      <c r="J24" s="59" t="s">
        <v>89</v>
      </c>
      <c r="K24" s="50">
        <v>1</v>
      </c>
      <c r="L24" s="50" t="s">
        <v>90</v>
      </c>
      <c r="M24" s="59">
        <v>0</v>
      </c>
      <c r="N24" s="50" t="s">
        <v>90</v>
      </c>
      <c r="O24" s="49"/>
      <c r="P24" s="142">
        <f t="shared" si="0"/>
        <v>10</v>
      </c>
      <c r="Q24" s="50"/>
      <c r="R24" s="56"/>
      <c r="S24" s="56"/>
      <c r="T24" s="56">
        <v>0</v>
      </c>
      <c r="U24" s="56"/>
      <c r="V24" s="56"/>
      <c r="W24" s="56"/>
      <c r="X24" s="56"/>
      <c r="Y24" s="56"/>
      <c r="Z24" s="56"/>
      <c r="AA24" s="56"/>
      <c r="AB24" s="57">
        <v>250000</v>
      </c>
      <c r="AC24" s="61">
        <f t="shared" si="2"/>
        <v>0</v>
      </c>
      <c r="AD24" s="61">
        <f t="shared" si="2"/>
        <v>0</v>
      </c>
      <c r="AE24" s="61">
        <f t="shared" si="2"/>
        <v>0</v>
      </c>
      <c r="AF24" s="61">
        <f t="shared" si="2"/>
        <v>0</v>
      </c>
      <c r="AG24" s="61">
        <f t="shared" si="1"/>
        <v>0</v>
      </c>
      <c r="AH24" s="61">
        <f t="shared" si="3"/>
        <v>0</v>
      </c>
      <c r="AI24" s="61">
        <f t="shared" si="3"/>
        <v>0</v>
      </c>
      <c r="AJ24" s="61">
        <f t="shared" si="3"/>
        <v>0</v>
      </c>
      <c r="AK24" s="61">
        <f t="shared" si="4"/>
        <v>0</v>
      </c>
      <c r="AL24" s="61">
        <f t="shared" si="5"/>
        <v>0</v>
      </c>
      <c r="AM24" s="61">
        <f t="shared" si="6"/>
        <v>2500000</v>
      </c>
      <c r="AN24" s="61">
        <f t="shared" si="7"/>
        <v>2500000</v>
      </c>
    </row>
    <row r="25" spans="2:40" ht="16.5">
      <c r="B25" s="46"/>
      <c r="C25" s="47" t="s">
        <v>159</v>
      </c>
      <c r="D25" s="48"/>
      <c r="E25" s="50">
        <v>180</v>
      </c>
      <c r="F25" s="50" t="s">
        <v>141</v>
      </c>
      <c r="G25" s="59" t="s">
        <v>89</v>
      </c>
      <c r="H25" s="50">
        <v>1</v>
      </c>
      <c r="I25" s="50" t="s">
        <v>290</v>
      </c>
      <c r="J25" s="59" t="s">
        <v>89</v>
      </c>
      <c r="K25" s="50">
        <v>1</v>
      </c>
      <c r="L25" s="50" t="s">
        <v>283</v>
      </c>
      <c r="M25" s="50">
        <v>0</v>
      </c>
      <c r="N25" s="50" t="s">
        <v>282</v>
      </c>
      <c r="O25" s="49"/>
      <c r="P25" s="142">
        <v>1</v>
      </c>
      <c r="Q25" s="50"/>
      <c r="R25" s="56"/>
      <c r="S25" s="56">
        <v>3000000</v>
      </c>
      <c r="T25" s="56"/>
      <c r="U25" s="56"/>
      <c r="V25" s="56"/>
      <c r="W25" s="56"/>
      <c r="X25" s="56"/>
      <c r="Y25" s="56"/>
      <c r="Z25" s="56"/>
      <c r="AA25" s="56"/>
      <c r="AB25" s="57"/>
      <c r="AC25" s="61">
        <f t="shared" si="2"/>
        <v>0</v>
      </c>
      <c r="AD25" s="61">
        <f t="shared" si="2"/>
        <v>3000000</v>
      </c>
      <c r="AE25" s="61">
        <f t="shared" si="2"/>
        <v>0</v>
      </c>
      <c r="AF25" s="61">
        <f t="shared" si="2"/>
        <v>0</v>
      </c>
      <c r="AG25" s="61">
        <f t="shared" si="1"/>
        <v>0</v>
      </c>
      <c r="AH25" s="61">
        <f t="shared" si="3"/>
        <v>0</v>
      </c>
      <c r="AI25" s="61">
        <f t="shared" si="3"/>
        <v>0</v>
      </c>
      <c r="AJ25" s="61">
        <f t="shared" si="3"/>
        <v>0</v>
      </c>
      <c r="AK25" s="61">
        <f t="shared" si="4"/>
        <v>0</v>
      </c>
      <c r="AL25" s="61">
        <f t="shared" si="5"/>
        <v>0</v>
      </c>
      <c r="AM25" s="61">
        <f t="shared" si="6"/>
        <v>0</v>
      </c>
      <c r="AN25" s="61">
        <f t="shared" si="7"/>
        <v>3000000</v>
      </c>
    </row>
    <row r="26" spans="2:40" ht="33">
      <c r="B26" s="46"/>
      <c r="C26" s="47" t="s">
        <v>155</v>
      </c>
      <c r="D26" s="48"/>
      <c r="E26" s="50"/>
      <c r="F26" s="50"/>
      <c r="G26" s="59"/>
      <c r="H26" s="50"/>
      <c r="I26" s="50"/>
      <c r="J26" s="59"/>
      <c r="K26" s="50"/>
      <c r="L26" s="50"/>
      <c r="M26" s="50"/>
      <c r="N26" s="50"/>
      <c r="O26" s="49"/>
      <c r="P26" s="142">
        <f t="shared" si="0"/>
        <v>0</v>
      </c>
      <c r="Q26" s="50"/>
      <c r="R26" s="56"/>
      <c r="S26" s="56"/>
      <c r="T26" s="56"/>
      <c r="U26" s="56"/>
      <c r="V26" s="56"/>
      <c r="W26" s="56"/>
      <c r="X26" s="56"/>
      <c r="Y26" s="56"/>
      <c r="Z26" s="56"/>
      <c r="AA26" s="56"/>
      <c r="AB26" s="57"/>
      <c r="AC26" s="61">
        <f t="shared" si="2"/>
        <v>0</v>
      </c>
      <c r="AD26" s="61">
        <f t="shared" si="2"/>
        <v>0</v>
      </c>
      <c r="AE26" s="61">
        <f t="shared" si="2"/>
        <v>0</v>
      </c>
      <c r="AF26" s="61">
        <f t="shared" si="2"/>
        <v>0</v>
      </c>
      <c r="AG26" s="61">
        <f t="shared" si="1"/>
        <v>0</v>
      </c>
      <c r="AH26" s="61">
        <f t="shared" si="3"/>
        <v>0</v>
      </c>
      <c r="AI26" s="61">
        <f t="shared" si="3"/>
        <v>0</v>
      </c>
      <c r="AJ26" s="61">
        <f t="shared" si="3"/>
        <v>0</v>
      </c>
      <c r="AK26" s="61">
        <f t="shared" si="4"/>
        <v>0</v>
      </c>
      <c r="AL26" s="61">
        <f t="shared" si="5"/>
        <v>0</v>
      </c>
      <c r="AM26" s="61">
        <f t="shared" si="6"/>
        <v>0</v>
      </c>
      <c r="AN26" s="61">
        <f t="shared" si="7"/>
        <v>0</v>
      </c>
    </row>
    <row r="27" spans="2:40" ht="16.5">
      <c r="B27" s="46"/>
      <c r="C27" s="47" t="s">
        <v>284</v>
      </c>
      <c r="D27" s="48"/>
      <c r="E27" s="50">
        <v>60</v>
      </c>
      <c r="F27" s="50" t="s">
        <v>285</v>
      </c>
      <c r="G27" s="59" t="s">
        <v>89</v>
      </c>
      <c r="H27" s="50">
        <v>3</v>
      </c>
      <c r="I27" s="50" t="s">
        <v>90</v>
      </c>
      <c r="J27" s="59" t="s">
        <v>89</v>
      </c>
      <c r="K27" s="50">
        <v>1</v>
      </c>
      <c r="L27" s="50" t="s">
        <v>283</v>
      </c>
      <c r="M27" s="50">
        <v>0</v>
      </c>
      <c r="N27" s="50" t="s">
        <v>285</v>
      </c>
      <c r="O27" s="49"/>
      <c r="P27" s="142">
        <v>1</v>
      </c>
      <c r="Q27" s="50"/>
      <c r="R27" s="56">
        <f>39014800+170000</f>
        <v>39184800</v>
      </c>
      <c r="S27" s="56"/>
      <c r="T27" s="56"/>
      <c r="U27" s="56"/>
      <c r="V27" s="56"/>
      <c r="W27" s="56"/>
      <c r="X27" s="56"/>
      <c r="Y27" s="56"/>
      <c r="Z27" s="56"/>
      <c r="AA27" s="56"/>
      <c r="AB27" s="56"/>
      <c r="AC27" s="61">
        <f t="shared" si="2"/>
        <v>39184800</v>
      </c>
      <c r="AD27" s="61">
        <f t="shared" si="2"/>
        <v>0</v>
      </c>
      <c r="AE27" s="61">
        <f t="shared" si="2"/>
        <v>0</v>
      </c>
      <c r="AF27" s="61">
        <f t="shared" si="2"/>
        <v>0</v>
      </c>
      <c r="AG27" s="61">
        <f t="shared" si="1"/>
        <v>0</v>
      </c>
      <c r="AH27" s="61">
        <f t="shared" si="3"/>
        <v>0</v>
      </c>
      <c r="AI27" s="61">
        <f t="shared" si="3"/>
        <v>0</v>
      </c>
      <c r="AJ27" s="61">
        <f t="shared" si="3"/>
        <v>0</v>
      </c>
      <c r="AK27" s="61">
        <f t="shared" si="4"/>
        <v>0</v>
      </c>
      <c r="AL27" s="61">
        <f t="shared" si="5"/>
        <v>0</v>
      </c>
      <c r="AM27" s="61">
        <f t="shared" si="6"/>
        <v>0</v>
      </c>
      <c r="AN27" s="61">
        <f t="shared" si="7"/>
        <v>39184800</v>
      </c>
    </row>
    <row r="28" spans="2:40" ht="16.5">
      <c r="B28" s="46"/>
      <c r="C28" s="51" t="s">
        <v>289</v>
      </c>
      <c r="D28" s="52"/>
      <c r="E28" s="50">
        <v>1</v>
      </c>
      <c r="F28" s="50" t="s">
        <v>285</v>
      </c>
      <c r="G28" s="59" t="s">
        <v>89</v>
      </c>
      <c r="H28" s="50">
        <v>1</v>
      </c>
      <c r="I28" s="50" t="s">
        <v>290</v>
      </c>
      <c r="J28" s="59"/>
      <c r="K28" s="50">
        <v>1</v>
      </c>
      <c r="L28" s="50"/>
      <c r="M28" s="50">
        <v>1</v>
      </c>
      <c r="N28" s="50" t="s">
        <v>285</v>
      </c>
      <c r="O28" s="49"/>
      <c r="P28" s="142">
        <f t="shared" si="0"/>
        <v>1</v>
      </c>
      <c r="Q28" s="50"/>
      <c r="R28" s="56">
        <v>500000</v>
      </c>
      <c r="S28" s="56"/>
      <c r="T28" s="56"/>
      <c r="U28" s="56"/>
      <c r="V28" s="56"/>
      <c r="W28" s="56"/>
      <c r="X28" s="56"/>
      <c r="Y28" s="14"/>
      <c r="Z28" s="56"/>
      <c r="AA28" s="56"/>
      <c r="AB28" s="56"/>
      <c r="AC28" s="61">
        <f t="shared" si="2"/>
        <v>500000</v>
      </c>
      <c r="AD28" s="61">
        <f t="shared" si="2"/>
        <v>0</v>
      </c>
      <c r="AE28" s="61">
        <f t="shared" si="2"/>
        <v>0</v>
      </c>
      <c r="AF28" s="61">
        <f t="shared" si="2"/>
        <v>0</v>
      </c>
      <c r="AG28" s="61">
        <f t="shared" si="1"/>
        <v>0</v>
      </c>
      <c r="AH28" s="61">
        <f t="shared" si="3"/>
        <v>0</v>
      </c>
      <c r="AI28" s="61">
        <f t="shared" si="3"/>
        <v>0</v>
      </c>
      <c r="AJ28" s="61">
        <f t="shared" si="3"/>
        <v>0</v>
      </c>
      <c r="AK28" s="61">
        <f t="shared" si="4"/>
        <v>0</v>
      </c>
      <c r="AL28" s="61">
        <f t="shared" si="5"/>
        <v>0</v>
      </c>
      <c r="AM28" s="61">
        <f t="shared" si="6"/>
        <v>0</v>
      </c>
      <c r="AN28" s="61">
        <f t="shared" si="7"/>
        <v>500000</v>
      </c>
    </row>
    <row r="29" spans="2:40" ht="33">
      <c r="B29" s="46"/>
      <c r="C29" s="51" t="s">
        <v>158</v>
      </c>
      <c r="D29" s="52"/>
      <c r="E29" s="50">
        <v>1</v>
      </c>
      <c r="F29" s="50" t="s">
        <v>286</v>
      </c>
      <c r="G29" s="59" t="s">
        <v>89</v>
      </c>
      <c r="H29" s="50">
        <v>1</v>
      </c>
      <c r="I29" s="50" t="s">
        <v>290</v>
      </c>
      <c r="J29" s="59"/>
      <c r="K29" s="50">
        <v>1</v>
      </c>
      <c r="L29" s="50"/>
      <c r="M29" s="50">
        <v>0</v>
      </c>
      <c r="N29" s="50" t="s">
        <v>286</v>
      </c>
      <c r="O29" s="49"/>
      <c r="P29" s="142">
        <f t="shared" si="0"/>
        <v>1</v>
      </c>
      <c r="Q29" s="50"/>
      <c r="R29" s="56">
        <v>250000</v>
      </c>
      <c r="S29" s="56"/>
      <c r="T29" s="56"/>
      <c r="U29" s="56"/>
      <c r="V29" s="56"/>
      <c r="W29" s="56"/>
      <c r="X29" s="56"/>
      <c r="Y29" s="56"/>
      <c r="Z29" s="56"/>
      <c r="AA29" s="56"/>
      <c r="AB29" s="56"/>
      <c r="AC29" s="61">
        <f t="shared" si="2"/>
        <v>250000</v>
      </c>
      <c r="AD29" s="61">
        <f t="shared" si="2"/>
        <v>0</v>
      </c>
      <c r="AE29" s="61">
        <f t="shared" si="2"/>
        <v>0</v>
      </c>
      <c r="AF29" s="61">
        <f t="shared" si="2"/>
        <v>0</v>
      </c>
      <c r="AG29" s="61">
        <f t="shared" si="1"/>
        <v>0</v>
      </c>
      <c r="AH29" s="61">
        <f t="shared" si="3"/>
        <v>0</v>
      </c>
      <c r="AI29" s="61">
        <f t="shared" si="3"/>
        <v>0</v>
      </c>
      <c r="AJ29" s="61">
        <f t="shared" si="3"/>
        <v>0</v>
      </c>
      <c r="AK29" s="61">
        <f t="shared" si="4"/>
        <v>0</v>
      </c>
      <c r="AL29" s="61">
        <f t="shared" si="5"/>
        <v>0</v>
      </c>
      <c r="AM29" s="61">
        <f t="shared" si="6"/>
        <v>0</v>
      </c>
      <c r="AN29" s="61">
        <f t="shared" si="7"/>
        <v>250000</v>
      </c>
    </row>
    <row r="30" spans="2:40" ht="16.5">
      <c r="B30" s="46"/>
      <c r="C30" s="51"/>
      <c r="D30" s="52"/>
      <c r="E30" s="50"/>
      <c r="F30" s="50"/>
      <c r="G30" s="59"/>
      <c r="H30" s="50"/>
      <c r="I30" s="50"/>
      <c r="J30" s="59"/>
      <c r="K30" s="50"/>
      <c r="L30" s="50"/>
      <c r="M30" s="50"/>
      <c r="N30" s="50"/>
      <c r="O30" s="49"/>
      <c r="P30" s="142">
        <f t="shared" si="0"/>
        <v>0</v>
      </c>
      <c r="Q30" s="50"/>
      <c r="R30" s="56"/>
      <c r="S30" s="56"/>
      <c r="T30" s="56"/>
      <c r="U30" s="56"/>
      <c r="V30" s="56"/>
      <c r="W30" s="56"/>
      <c r="X30" s="56"/>
      <c r="Y30" s="56"/>
      <c r="Z30" s="56"/>
      <c r="AA30" s="56"/>
      <c r="AB30" s="56"/>
      <c r="AC30" s="61">
        <f t="shared" si="2"/>
        <v>0</v>
      </c>
      <c r="AD30" s="61">
        <f t="shared" si="2"/>
        <v>0</v>
      </c>
      <c r="AE30" s="61">
        <f t="shared" si="2"/>
        <v>0</v>
      </c>
      <c r="AF30" s="61">
        <f t="shared" si="2"/>
        <v>0</v>
      </c>
      <c r="AG30" s="61">
        <f t="shared" si="1"/>
        <v>0</v>
      </c>
      <c r="AH30" s="61">
        <f t="shared" si="3"/>
        <v>0</v>
      </c>
      <c r="AI30" s="61">
        <f t="shared" si="3"/>
        <v>0</v>
      </c>
      <c r="AJ30" s="61">
        <f t="shared" si="3"/>
        <v>0</v>
      </c>
      <c r="AK30" s="61">
        <f t="shared" si="4"/>
        <v>0</v>
      </c>
      <c r="AL30" s="61">
        <f t="shared" si="5"/>
        <v>0</v>
      </c>
      <c r="AM30" s="61">
        <f t="shared" si="6"/>
        <v>0</v>
      </c>
      <c r="AN30" s="61">
        <f t="shared" si="7"/>
        <v>0</v>
      </c>
    </row>
    <row r="31" spans="2:40" ht="16.5">
      <c r="B31" s="46"/>
      <c r="C31" s="51"/>
      <c r="D31" s="52"/>
      <c r="E31" s="50"/>
      <c r="F31" s="50"/>
      <c r="G31" s="59"/>
      <c r="H31" s="50"/>
      <c r="I31" s="50"/>
      <c r="J31" s="59"/>
      <c r="K31" s="50"/>
      <c r="L31" s="50"/>
      <c r="M31" s="50"/>
      <c r="N31" s="50"/>
      <c r="O31" s="55"/>
      <c r="P31" s="142">
        <f t="shared" si="0"/>
        <v>0</v>
      </c>
      <c r="Q31" s="50"/>
      <c r="R31" s="56"/>
      <c r="S31" s="56"/>
      <c r="T31" s="56"/>
      <c r="U31" s="56"/>
      <c r="V31" s="56"/>
      <c r="W31" s="56"/>
      <c r="X31" s="56"/>
      <c r="Y31" s="56"/>
      <c r="Z31" s="56"/>
      <c r="AA31" s="56"/>
      <c r="AB31" s="56"/>
      <c r="AC31" s="61">
        <f t="shared" si="2"/>
        <v>0</v>
      </c>
      <c r="AD31" s="61">
        <f t="shared" si="2"/>
        <v>0</v>
      </c>
      <c r="AE31" s="61">
        <f t="shared" si="2"/>
        <v>0</v>
      </c>
      <c r="AF31" s="61">
        <f t="shared" si="2"/>
        <v>0</v>
      </c>
      <c r="AG31" s="61">
        <f t="shared" si="1"/>
        <v>0</v>
      </c>
      <c r="AH31" s="61">
        <f t="shared" si="3"/>
        <v>0</v>
      </c>
      <c r="AI31" s="61">
        <f t="shared" si="3"/>
        <v>0</v>
      </c>
      <c r="AJ31" s="61">
        <f t="shared" si="3"/>
        <v>0</v>
      </c>
      <c r="AK31" s="61">
        <f t="shared" si="4"/>
        <v>0</v>
      </c>
      <c r="AL31" s="61">
        <f t="shared" si="5"/>
        <v>0</v>
      </c>
      <c r="AM31" s="61">
        <f t="shared" si="6"/>
        <v>0</v>
      </c>
      <c r="AN31" s="61">
        <f t="shared" si="7"/>
        <v>0</v>
      </c>
    </row>
    <row r="32" spans="2:40" ht="16.5">
      <c r="B32" s="46"/>
      <c r="C32" s="51"/>
      <c r="D32" s="52"/>
      <c r="E32" s="50"/>
      <c r="F32" s="50"/>
      <c r="G32" s="59"/>
      <c r="H32" s="50"/>
      <c r="I32" s="50"/>
      <c r="J32" s="59"/>
      <c r="K32" s="50"/>
      <c r="L32" s="50"/>
      <c r="M32" s="50"/>
      <c r="N32" s="50"/>
      <c r="O32" s="49"/>
      <c r="P32" s="142">
        <f t="shared" si="0"/>
        <v>0</v>
      </c>
      <c r="Q32" s="50"/>
      <c r="R32" s="56"/>
      <c r="S32" s="56"/>
      <c r="T32" s="56"/>
      <c r="U32" s="56"/>
      <c r="V32" s="56"/>
      <c r="W32" s="56"/>
      <c r="X32" s="56"/>
      <c r="Y32" s="56"/>
      <c r="Z32" s="56"/>
      <c r="AA32" s="56"/>
      <c r="AB32" s="56"/>
      <c r="AC32" s="61">
        <f t="shared" si="2"/>
        <v>0</v>
      </c>
      <c r="AD32" s="61">
        <f t="shared" si="2"/>
        <v>0</v>
      </c>
      <c r="AE32" s="61">
        <f t="shared" si="2"/>
        <v>0</v>
      </c>
      <c r="AF32" s="61">
        <f t="shared" si="2"/>
        <v>0</v>
      </c>
      <c r="AG32" s="61">
        <f t="shared" si="1"/>
        <v>0</v>
      </c>
      <c r="AH32" s="61">
        <f t="shared" si="3"/>
        <v>0</v>
      </c>
      <c r="AI32" s="61">
        <f t="shared" si="3"/>
        <v>0</v>
      </c>
      <c r="AJ32" s="61">
        <f t="shared" si="3"/>
        <v>0</v>
      </c>
      <c r="AK32" s="61">
        <f t="shared" si="4"/>
        <v>0</v>
      </c>
      <c r="AL32" s="61">
        <f t="shared" si="5"/>
        <v>0</v>
      </c>
      <c r="AM32" s="61">
        <f t="shared" si="6"/>
        <v>0</v>
      </c>
      <c r="AN32" s="61">
        <f t="shared" si="7"/>
        <v>0</v>
      </c>
    </row>
    <row r="33" spans="2:40" ht="16.5">
      <c r="B33" s="16"/>
      <c r="C33" s="17" t="s">
        <v>139</v>
      </c>
      <c r="D33" s="18"/>
      <c r="E33" s="18">
        <f>SUM(E15:E21)</f>
        <v>184</v>
      </c>
      <c r="F33" s="18">
        <f>F15</f>
        <v>0</v>
      </c>
      <c r="G33" s="19"/>
      <c r="H33" s="18"/>
      <c r="I33" s="18"/>
      <c r="J33" s="19"/>
      <c r="K33" s="18"/>
      <c r="L33" s="18"/>
      <c r="M33" s="18"/>
      <c r="N33" s="18"/>
      <c r="O33" s="22"/>
      <c r="P33" s="18"/>
      <c r="Q33" s="18"/>
      <c r="R33" s="18"/>
      <c r="S33" s="18"/>
      <c r="T33" s="18"/>
      <c r="U33" s="20"/>
      <c r="V33" s="18"/>
      <c r="W33" s="18"/>
      <c r="X33" s="18"/>
      <c r="Y33" s="18"/>
      <c r="Z33" s="18"/>
      <c r="AA33" s="18"/>
      <c r="AB33" s="22"/>
      <c r="AC33" s="22"/>
      <c r="AD33" s="22"/>
      <c r="AE33" s="22"/>
      <c r="AF33" s="22"/>
      <c r="AG33" s="176">
        <f>SUM(AG15:AG32)</f>
        <v>9100000</v>
      </c>
      <c r="AH33" s="22"/>
      <c r="AI33" s="22"/>
      <c r="AJ33" s="22"/>
      <c r="AK33" s="22"/>
      <c r="AL33" s="22"/>
      <c r="AM33" s="22"/>
      <c r="AN33" s="21">
        <f>SUM(AN15:AN32)</f>
        <v>166834800</v>
      </c>
    </row>
    <row r="35" spans="26:40" ht="16.5">
      <c r="Z35" s="2">
        <f>'2) SPJ-1 SP2D BAP skrg'!Z39</f>
        <v>0</v>
      </c>
      <c r="AB35" s="2" t="str">
        <f>'2) SPJ-1 SP2D BAP skrg'!AB39</f>
        <v>, 12 Pebruari 2015</v>
      </c>
      <c r="AG35" s="177">
        <v>9100000</v>
      </c>
      <c r="AN35" s="177">
        <v>166834800</v>
      </c>
    </row>
    <row r="36" spans="33:40" ht="16.5">
      <c r="AG36" s="177"/>
      <c r="AN36" s="11">
        <f>AN33-AN35</f>
        <v>0</v>
      </c>
    </row>
    <row r="37" ht="16.5">
      <c r="C37" s="2" t="s">
        <v>162</v>
      </c>
    </row>
    <row r="38" spans="3:26" ht="16.5">
      <c r="C38" s="2" t="s">
        <v>163</v>
      </c>
      <c r="Z38" s="2" t="s">
        <v>164</v>
      </c>
    </row>
    <row r="43" ht="16.5">
      <c r="Q43" s="2" t="s">
        <v>162</v>
      </c>
    </row>
    <row r="44" ht="16.5">
      <c r="Q44" s="2" t="str">
        <f>'2) SPJ-1 SP2D BAP skrg'!Q48</f>
        <v>Kepala DPPKAD </v>
      </c>
    </row>
    <row r="45" spans="3:40" ht="16.5">
      <c r="C45" s="260">
        <f>'2) SPJ-1 SP2D BAP skrg'!C49:F49</f>
        <v>0</v>
      </c>
      <c r="D45" s="260"/>
      <c r="E45" s="260"/>
      <c r="F45" s="260"/>
      <c r="Z45" s="260" t="s">
        <v>229</v>
      </c>
      <c r="AA45" s="260"/>
      <c r="AB45" s="260"/>
      <c r="AC45" s="260"/>
      <c r="AD45" s="260"/>
      <c r="AE45" s="260"/>
      <c r="AF45" s="260"/>
      <c r="AG45" s="260"/>
      <c r="AH45" s="260"/>
      <c r="AI45" s="260"/>
      <c r="AJ45" s="260"/>
      <c r="AK45" s="260"/>
      <c r="AL45" s="260"/>
      <c r="AM45" s="260"/>
      <c r="AN45" s="260"/>
    </row>
    <row r="46" spans="3:40" ht="16.5">
      <c r="C46" s="261" t="str">
        <f>'2) SPJ-1 SP2D BAP skrg'!C50:F50</f>
        <v>NIP.</v>
      </c>
      <c r="D46" s="261"/>
      <c r="E46" s="261"/>
      <c r="F46" s="261"/>
      <c r="Z46" s="261" t="s">
        <v>229</v>
      </c>
      <c r="AA46" s="261"/>
      <c r="AB46" s="261"/>
      <c r="AC46" s="261"/>
      <c r="AD46" s="261"/>
      <c r="AE46" s="261"/>
      <c r="AF46" s="261"/>
      <c r="AG46" s="261"/>
      <c r="AH46" s="261"/>
      <c r="AI46" s="261"/>
      <c r="AJ46" s="261"/>
      <c r="AK46" s="261"/>
      <c r="AL46" s="261"/>
      <c r="AM46" s="261"/>
      <c r="AN46" s="261"/>
    </row>
    <row r="52" spans="17:20" ht="16.5">
      <c r="Q52" s="260">
        <f>'2) SPJ-1 SP2D BAP skrg'!Q56:T56</f>
        <v>0</v>
      </c>
      <c r="R52" s="260"/>
      <c r="S52" s="260"/>
      <c r="T52" s="260"/>
    </row>
    <row r="53" spans="17:20" ht="16.5">
      <c r="Q53" s="261" t="str">
        <f>'2) SPJ-1 SP2D BAP skrg'!Q57:T57</f>
        <v>NIP.</v>
      </c>
      <c r="R53" s="261"/>
      <c r="S53" s="261"/>
      <c r="T53" s="261"/>
    </row>
  </sheetData>
  <sheetProtection/>
  <mergeCells count="39">
    <mergeCell ref="AC10:AM10"/>
    <mergeCell ref="AN10:AN13"/>
    <mergeCell ref="Z12:Z13"/>
    <mergeCell ref="AA12:AA13"/>
    <mergeCell ref="B2:AN2"/>
    <mergeCell ref="B3:AN3"/>
    <mergeCell ref="B4:AN4"/>
    <mergeCell ref="B10:B13"/>
    <mergeCell ref="C10:O13"/>
    <mergeCell ref="P10:P13"/>
    <mergeCell ref="Q10:Q13"/>
    <mergeCell ref="R10:AB10"/>
    <mergeCell ref="AG11:AG13"/>
    <mergeCell ref="AH11:AM11"/>
    <mergeCell ref="R11:R13"/>
    <mergeCell ref="S11:S13"/>
    <mergeCell ref="T11:T13"/>
    <mergeCell ref="U11:U13"/>
    <mergeCell ref="V11:V13"/>
    <mergeCell ref="W11:AB11"/>
    <mergeCell ref="W12:W13"/>
    <mergeCell ref="X12:Y12"/>
    <mergeCell ref="AB12:AB13"/>
    <mergeCell ref="AH12:AH13"/>
    <mergeCell ref="AI12:AJ12"/>
    <mergeCell ref="AK12:AK13"/>
    <mergeCell ref="AL12:AL13"/>
    <mergeCell ref="AM12:AM13"/>
    <mergeCell ref="AC11:AC13"/>
    <mergeCell ref="AD11:AD13"/>
    <mergeCell ref="AE11:AE13"/>
    <mergeCell ref="AF11:AF13"/>
    <mergeCell ref="Q53:T53"/>
    <mergeCell ref="C14:O14"/>
    <mergeCell ref="C45:F45"/>
    <mergeCell ref="Z45:AN45"/>
    <mergeCell ref="C46:F46"/>
    <mergeCell ref="Z46:AN46"/>
    <mergeCell ref="Q52:T52"/>
  </mergeCells>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sheetPr>
    <tabColor rgb="FFC00000"/>
    <pageSetUpPr fitToPage="1"/>
  </sheetPr>
  <dimension ref="B2:AZ50"/>
  <sheetViews>
    <sheetView zoomScale="70" zoomScaleNormal="70" zoomScalePageLayoutView="0" workbookViewId="0" topLeftCell="A2">
      <pane xSplit="15" ySplit="13" topLeftCell="P27" activePane="bottomRight" state="frozen"/>
      <selection pane="topLeft" activeCell="A2" sqref="A2"/>
      <selection pane="topRight" activeCell="P2" sqref="P2"/>
      <selection pane="bottomLeft" activeCell="A15" sqref="A15"/>
      <selection pane="bottomRight" activeCell="T40" sqref="T40"/>
    </sheetView>
  </sheetViews>
  <sheetFormatPr defaultColWidth="9.140625" defaultRowHeight="15"/>
  <cols>
    <col min="1" max="1" width="5.00390625" style="2" customWidth="1"/>
    <col min="2" max="2" width="4.421875" style="2" customWidth="1"/>
    <col min="3" max="3" width="21.8515625" style="2" customWidth="1"/>
    <col min="4" max="4" width="3.57421875" style="2" customWidth="1"/>
    <col min="5" max="5" width="4.8515625" style="2" customWidth="1"/>
    <col min="6" max="6" width="7.00390625" style="2" customWidth="1"/>
    <col min="7" max="7" width="4.8515625" style="3" customWidth="1"/>
    <col min="8" max="8" width="5.00390625" style="2" customWidth="1"/>
    <col min="9" max="9" width="5.57421875" style="2" customWidth="1"/>
    <col min="10" max="10" width="3.7109375" style="3" customWidth="1"/>
    <col min="11" max="11" width="4.00390625" style="2" customWidth="1"/>
    <col min="12" max="12" width="5.57421875" style="2" customWidth="1"/>
    <col min="13" max="13" width="3.421875" style="2" customWidth="1"/>
    <col min="14" max="14" width="3.8515625" style="2" customWidth="1"/>
    <col min="15" max="15" width="4.00390625" style="2" customWidth="1"/>
    <col min="16" max="16" width="8.8515625" style="2" customWidth="1"/>
    <col min="17" max="17" width="7.140625" style="2" customWidth="1"/>
    <col min="18" max="18" width="10.7109375" style="2" customWidth="1"/>
    <col min="19" max="19" width="9.140625" style="2" customWidth="1"/>
    <col min="20" max="20" width="12.421875" style="2" customWidth="1"/>
    <col min="21" max="21" width="11.7109375" style="10" customWidth="1"/>
    <col min="22" max="22" width="10.00390625" style="2" customWidth="1"/>
    <col min="23" max="23" width="9.140625" style="2" customWidth="1"/>
    <col min="24" max="24" width="11.421875" style="2" customWidth="1"/>
    <col min="25" max="25" width="10.421875" style="2" customWidth="1"/>
    <col min="26" max="26" width="11.7109375" style="2" customWidth="1"/>
    <col min="27" max="27" width="9.140625" style="2" customWidth="1"/>
    <col min="28" max="28" width="10.8515625" style="2" customWidth="1"/>
    <col min="29" max="31" width="10.8515625" style="2" hidden="1" customWidth="1"/>
    <col min="32" max="32" width="12.421875" style="2" hidden="1" customWidth="1"/>
    <col min="33" max="33" width="12.8515625" style="2" hidden="1" customWidth="1"/>
    <col min="34" max="36" width="10.8515625" style="2" hidden="1" customWidth="1"/>
    <col min="37" max="37" width="12.140625" style="2" hidden="1" customWidth="1"/>
    <col min="38" max="39" width="10.8515625" style="2" hidden="1" customWidth="1"/>
    <col min="40" max="40" width="13.421875" style="2" customWidth="1"/>
    <col min="41" max="41" width="11.57421875" style="2" bestFit="1" customWidth="1"/>
    <col min="42" max="51" width="9.140625" style="2" customWidth="1"/>
    <col min="52" max="52" width="10.00390625" style="2" bestFit="1" customWidth="1"/>
    <col min="53" max="16384" width="9.140625" style="2" customWidth="1"/>
  </cols>
  <sheetData>
    <row r="1" ht="16.5"/>
    <row r="2" spans="2:40" ht="16.5">
      <c r="B2" s="259" t="s">
        <v>114</v>
      </c>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59"/>
      <c r="AK2" s="259"/>
      <c r="AL2" s="259"/>
      <c r="AM2" s="259"/>
      <c r="AN2" s="259"/>
    </row>
    <row r="3" spans="2:40" ht="16.5">
      <c r="B3" s="259" t="str">
        <f>'2) SPJ-1 SP2D BAP skrg'!B3:AN3</f>
        <v>PROGRAM PENGEMBANGAN KAPASITAS PENERAPAN-SPM DIKDAS</v>
      </c>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row>
    <row r="4" spans="2:40" ht="16.5">
      <c r="B4" s="259" t="e">
        <f>'2) SPJ-1 SP2D BAP skrg'!B4:AN4</f>
        <v>#REF!</v>
      </c>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row>
    <row r="5" spans="2:5" ht="16.5">
      <c r="B5" s="15" t="s">
        <v>115</v>
      </c>
      <c r="C5" s="15"/>
      <c r="D5" s="76" t="s">
        <v>2</v>
      </c>
      <c r="E5" s="15" t="s">
        <v>85</v>
      </c>
    </row>
    <row r="6" spans="2:5" ht="16.5">
      <c r="B6" s="15" t="s">
        <v>132</v>
      </c>
      <c r="C6" s="15"/>
      <c r="D6" s="76" t="s">
        <v>2</v>
      </c>
      <c r="E6" s="15" t="e">
        <f>#REF!</f>
        <v>#REF!</v>
      </c>
    </row>
    <row r="7" spans="2:10" ht="16.5">
      <c r="B7" s="15" t="s">
        <v>131</v>
      </c>
      <c r="C7" s="15"/>
      <c r="D7" s="76" t="s">
        <v>2</v>
      </c>
      <c r="E7" s="106" t="e">
        <f>#REF!</f>
        <v>#REF!</v>
      </c>
      <c r="F7" s="107"/>
      <c r="G7" s="108"/>
      <c r="H7" s="107"/>
      <c r="I7" s="107"/>
      <c r="J7" s="108"/>
    </row>
    <row r="8" spans="2:10" ht="16.5">
      <c r="B8" s="15" t="s">
        <v>137</v>
      </c>
      <c r="C8" s="15"/>
      <c r="D8" s="76" t="s">
        <v>2</v>
      </c>
      <c r="E8" s="109" t="str">
        <f>'6) SPJ-5 Pelatihan KKG skrg'!E8</f>
        <v>25 Mei 2016</v>
      </c>
      <c r="F8" s="109"/>
      <c r="G8" s="109"/>
      <c r="H8" s="109"/>
      <c r="I8" s="107"/>
      <c r="J8" s="108"/>
    </row>
    <row r="9" spans="2:10" ht="16.5">
      <c r="B9" s="15" t="s">
        <v>138</v>
      </c>
      <c r="C9" s="15"/>
      <c r="D9" s="76" t="s">
        <v>2</v>
      </c>
      <c r="E9" s="110" t="str">
        <f>'6) SPJ-5 Pelatihan KKG skrg'!E9</f>
        <v>1152/Kuasa BUD/DISDIK/2016</v>
      </c>
      <c r="F9" s="110"/>
      <c r="G9" s="110"/>
      <c r="H9" s="110"/>
      <c r="I9" s="110"/>
      <c r="J9" s="108"/>
    </row>
    <row r="10" spans="2:40" s="15" customFormat="1" ht="16.5">
      <c r="B10" s="272" t="s">
        <v>70</v>
      </c>
      <c r="C10" s="282" t="s">
        <v>0</v>
      </c>
      <c r="D10" s="283"/>
      <c r="E10" s="283"/>
      <c r="F10" s="283"/>
      <c r="G10" s="283"/>
      <c r="H10" s="283"/>
      <c r="I10" s="283"/>
      <c r="J10" s="283"/>
      <c r="K10" s="283"/>
      <c r="L10" s="283"/>
      <c r="M10" s="283"/>
      <c r="N10" s="283"/>
      <c r="O10" s="284"/>
      <c r="P10" s="272" t="s">
        <v>72</v>
      </c>
      <c r="Q10" s="272" t="s">
        <v>116</v>
      </c>
      <c r="R10" s="276" t="s">
        <v>117</v>
      </c>
      <c r="S10" s="276"/>
      <c r="T10" s="276"/>
      <c r="U10" s="276"/>
      <c r="V10" s="276"/>
      <c r="W10" s="276"/>
      <c r="X10" s="276"/>
      <c r="Y10" s="276"/>
      <c r="Z10" s="276"/>
      <c r="AA10" s="276"/>
      <c r="AB10" s="276"/>
      <c r="AC10" s="275" t="s">
        <v>167</v>
      </c>
      <c r="AD10" s="275"/>
      <c r="AE10" s="275"/>
      <c r="AF10" s="275"/>
      <c r="AG10" s="275"/>
      <c r="AH10" s="275"/>
      <c r="AI10" s="275"/>
      <c r="AJ10" s="275"/>
      <c r="AK10" s="275"/>
      <c r="AL10" s="275"/>
      <c r="AM10" s="275"/>
      <c r="AN10" s="272" t="s">
        <v>133</v>
      </c>
    </row>
    <row r="11" spans="2:40" s="15" customFormat="1" ht="16.5">
      <c r="B11" s="272"/>
      <c r="C11" s="285"/>
      <c r="D11" s="286"/>
      <c r="E11" s="286"/>
      <c r="F11" s="286"/>
      <c r="G11" s="286"/>
      <c r="H11" s="286"/>
      <c r="I11" s="286"/>
      <c r="J11" s="286"/>
      <c r="K11" s="286"/>
      <c r="L11" s="286"/>
      <c r="M11" s="286"/>
      <c r="N11" s="286"/>
      <c r="O11" s="287"/>
      <c r="P11" s="272"/>
      <c r="Q11" s="272"/>
      <c r="R11" s="294" t="s">
        <v>134</v>
      </c>
      <c r="S11" s="262" t="s">
        <v>73</v>
      </c>
      <c r="T11" s="262" t="s">
        <v>74</v>
      </c>
      <c r="U11" s="262" t="s">
        <v>75</v>
      </c>
      <c r="V11" s="262" t="s">
        <v>76</v>
      </c>
      <c r="W11" s="291" t="s">
        <v>77</v>
      </c>
      <c r="X11" s="292"/>
      <c r="Y11" s="292"/>
      <c r="Z11" s="292"/>
      <c r="AA11" s="292"/>
      <c r="AB11" s="293"/>
      <c r="AC11" s="269" t="s">
        <v>134</v>
      </c>
      <c r="AD11" s="265" t="s">
        <v>73</v>
      </c>
      <c r="AE11" s="265" t="s">
        <v>74</v>
      </c>
      <c r="AF11" s="265" t="s">
        <v>75</v>
      </c>
      <c r="AG11" s="265" t="s">
        <v>76</v>
      </c>
      <c r="AH11" s="266" t="s">
        <v>77</v>
      </c>
      <c r="AI11" s="267"/>
      <c r="AJ11" s="267"/>
      <c r="AK11" s="267"/>
      <c r="AL11" s="267"/>
      <c r="AM11" s="268"/>
      <c r="AN11" s="272"/>
    </row>
    <row r="12" spans="2:40" s="15" customFormat="1" ht="16.5">
      <c r="B12" s="272"/>
      <c r="C12" s="285"/>
      <c r="D12" s="286"/>
      <c r="E12" s="286"/>
      <c r="F12" s="286"/>
      <c r="G12" s="286"/>
      <c r="H12" s="286"/>
      <c r="I12" s="286"/>
      <c r="J12" s="286"/>
      <c r="K12" s="286"/>
      <c r="L12" s="286"/>
      <c r="M12" s="286"/>
      <c r="N12" s="286"/>
      <c r="O12" s="287"/>
      <c r="P12" s="272"/>
      <c r="Q12" s="272"/>
      <c r="R12" s="295"/>
      <c r="S12" s="262"/>
      <c r="T12" s="262"/>
      <c r="U12" s="262"/>
      <c r="V12" s="262"/>
      <c r="W12" s="300" t="s">
        <v>78</v>
      </c>
      <c r="X12" s="273" t="s">
        <v>79</v>
      </c>
      <c r="Y12" s="274"/>
      <c r="Z12" s="277" t="s">
        <v>80</v>
      </c>
      <c r="AA12" s="277" t="s">
        <v>81</v>
      </c>
      <c r="AB12" s="277" t="s">
        <v>82</v>
      </c>
      <c r="AC12" s="270"/>
      <c r="AD12" s="265"/>
      <c r="AE12" s="265"/>
      <c r="AF12" s="265"/>
      <c r="AG12" s="265"/>
      <c r="AH12" s="279" t="s">
        <v>78</v>
      </c>
      <c r="AI12" s="280" t="s">
        <v>79</v>
      </c>
      <c r="AJ12" s="281"/>
      <c r="AK12" s="263" t="s">
        <v>80</v>
      </c>
      <c r="AL12" s="263" t="s">
        <v>81</v>
      </c>
      <c r="AM12" s="263" t="s">
        <v>82</v>
      </c>
      <c r="AN12" s="272"/>
    </row>
    <row r="13" spans="2:40" s="15" customFormat="1" ht="49.5">
      <c r="B13" s="272"/>
      <c r="C13" s="288"/>
      <c r="D13" s="289"/>
      <c r="E13" s="289"/>
      <c r="F13" s="289"/>
      <c r="G13" s="289"/>
      <c r="H13" s="289"/>
      <c r="I13" s="289"/>
      <c r="J13" s="289"/>
      <c r="K13" s="289"/>
      <c r="L13" s="289"/>
      <c r="M13" s="289"/>
      <c r="N13" s="289"/>
      <c r="O13" s="290"/>
      <c r="P13" s="272"/>
      <c r="Q13" s="272"/>
      <c r="R13" s="296"/>
      <c r="S13" s="262"/>
      <c r="T13" s="262"/>
      <c r="U13" s="262"/>
      <c r="V13" s="262"/>
      <c r="W13" s="278"/>
      <c r="X13" s="74" t="s">
        <v>83</v>
      </c>
      <c r="Y13" s="74" t="s">
        <v>84</v>
      </c>
      <c r="Z13" s="278"/>
      <c r="AA13" s="278"/>
      <c r="AB13" s="278"/>
      <c r="AC13" s="271"/>
      <c r="AD13" s="265"/>
      <c r="AE13" s="265"/>
      <c r="AF13" s="265"/>
      <c r="AG13" s="265"/>
      <c r="AH13" s="264"/>
      <c r="AI13" s="75" t="s">
        <v>83</v>
      </c>
      <c r="AJ13" s="75" t="s">
        <v>84</v>
      </c>
      <c r="AK13" s="264"/>
      <c r="AL13" s="264"/>
      <c r="AM13" s="264"/>
      <c r="AN13" s="272"/>
    </row>
    <row r="14" spans="2:40" s="15" customFormat="1" ht="16.5">
      <c r="B14" s="82" t="s">
        <v>182</v>
      </c>
      <c r="C14" s="297" t="s">
        <v>183</v>
      </c>
      <c r="D14" s="298"/>
      <c r="E14" s="298"/>
      <c r="F14" s="298"/>
      <c r="G14" s="298"/>
      <c r="H14" s="298"/>
      <c r="I14" s="298"/>
      <c r="J14" s="298"/>
      <c r="K14" s="298"/>
      <c r="L14" s="298"/>
      <c r="M14" s="298"/>
      <c r="N14" s="298"/>
      <c r="O14" s="299"/>
      <c r="P14" s="83" t="s">
        <v>184</v>
      </c>
      <c r="Q14" s="84" t="s">
        <v>185</v>
      </c>
      <c r="R14" s="84" t="s">
        <v>186</v>
      </c>
      <c r="S14" s="83" t="s">
        <v>187</v>
      </c>
      <c r="T14" s="84" t="s">
        <v>188</v>
      </c>
      <c r="U14" s="84" t="s">
        <v>189</v>
      </c>
      <c r="V14" s="84" t="s">
        <v>190</v>
      </c>
      <c r="W14" s="84" t="s">
        <v>191</v>
      </c>
      <c r="X14" s="84" t="s">
        <v>192</v>
      </c>
      <c r="Y14" s="84" t="s">
        <v>193</v>
      </c>
      <c r="Z14" s="84" t="s">
        <v>194</v>
      </c>
      <c r="AA14" s="84" t="s">
        <v>195</v>
      </c>
      <c r="AB14" s="84" t="s">
        <v>197</v>
      </c>
      <c r="AC14" s="141"/>
      <c r="AD14" s="139"/>
      <c r="AE14" s="139"/>
      <c r="AF14" s="139"/>
      <c r="AG14" s="139"/>
      <c r="AH14" s="140"/>
      <c r="AI14" s="140"/>
      <c r="AJ14" s="140"/>
      <c r="AK14" s="140"/>
      <c r="AL14" s="140"/>
      <c r="AM14" s="140"/>
      <c r="AN14" s="84" t="s">
        <v>198</v>
      </c>
    </row>
    <row r="15" spans="2:52" ht="16.5">
      <c r="B15" s="46">
        <v>1</v>
      </c>
      <c r="C15" s="47" t="s">
        <v>278</v>
      </c>
      <c r="D15" s="52"/>
      <c r="E15" s="50"/>
      <c r="F15" s="50"/>
      <c r="G15" s="59"/>
      <c r="H15" s="50"/>
      <c r="I15" s="50"/>
      <c r="J15" s="59"/>
      <c r="K15" s="50"/>
      <c r="L15" s="50"/>
      <c r="M15" s="50"/>
      <c r="N15" s="50"/>
      <c r="O15" s="49"/>
      <c r="P15" s="142">
        <f aca="true" t="shared" si="0" ref="P15:P29">H15*E15*K15</f>
        <v>0</v>
      </c>
      <c r="Q15" s="50"/>
      <c r="R15" s="56"/>
      <c r="S15" s="56"/>
      <c r="T15" s="56"/>
      <c r="U15" s="56"/>
      <c r="V15" s="56"/>
      <c r="W15" s="56"/>
      <c r="X15" s="56"/>
      <c r="Y15" s="56"/>
      <c r="Z15" s="56"/>
      <c r="AA15" s="56"/>
      <c r="AB15" s="57"/>
      <c r="AC15" s="61">
        <f>$P15*R15</f>
        <v>0</v>
      </c>
      <c r="AD15" s="61">
        <f>$P15*S15</f>
        <v>0</v>
      </c>
      <c r="AE15" s="61">
        <f>$P15*T15</f>
        <v>0</v>
      </c>
      <c r="AF15" s="61">
        <f>$P15*U15</f>
        <v>0</v>
      </c>
      <c r="AG15" s="61">
        <f aca="true" t="shared" si="1" ref="AG15:AG29">IF(U15&gt;0,E15*H15*K15*V15,$P15*V15)</f>
        <v>0</v>
      </c>
      <c r="AH15" s="61">
        <f>IF($U15&gt;0,0,$P15*W15)</f>
        <v>0</v>
      </c>
      <c r="AI15" s="61">
        <f>IF($U15&gt;0,0,$P15*X15)</f>
        <v>0</v>
      </c>
      <c r="AJ15" s="61">
        <f>IF($U15&gt;0,0,$P15*Y15)</f>
        <v>0</v>
      </c>
      <c r="AK15" s="61">
        <f>IF($AB15&gt;0,E15*K15*Z15,$P15*Z15)</f>
        <v>0</v>
      </c>
      <c r="AL15" s="61">
        <f>IF($AB15&gt;0,AA15*2,0)</f>
        <v>0</v>
      </c>
      <c r="AM15" s="61">
        <f>IF(U15&gt;0,E15*H15*K15*AB15,P15*AB15)</f>
        <v>0</v>
      </c>
      <c r="AN15" s="61">
        <f>SUM(AC15:AM15)</f>
        <v>0</v>
      </c>
      <c r="AO15" s="11"/>
      <c r="AP15" s="11"/>
      <c r="AQ15" s="11"/>
      <c r="AR15" s="11"/>
      <c r="AS15" s="11"/>
      <c r="AT15" s="11"/>
      <c r="AU15" s="11"/>
      <c r="AV15" s="11"/>
      <c r="AW15" s="11"/>
      <c r="AX15" s="11"/>
      <c r="AY15" s="11"/>
      <c r="AZ15" s="11"/>
    </row>
    <row r="16" spans="2:41" ht="16.5">
      <c r="B16" s="46"/>
      <c r="C16" s="51" t="s">
        <v>294</v>
      </c>
      <c r="D16" s="52"/>
      <c r="E16" s="50">
        <v>100</v>
      </c>
      <c r="F16" s="50" t="s">
        <v>141</v>
      </c>
      <c r="G16" s="59" t="s">
        <v>89</v>
      </c>
      <c r="H16" s="50">
        <v>1</v>
      </c>
      <c r="I16" s="50" t="s">
        <v>279</v>
      </c>
      <c r="J16" s="59" t="s">
        <v>89</v>
      </c>
      <c r="K16" s="50">
        <v>1</v>
      </c>
      <c r="L16" s="50" t="s">
        <v>279</v>
      </c>
      <c r="M16" s="50"/>
      <c r="N16" s="50"/>
      <c r="O16" s="49"/>
      <c r="P16" s="142">
        <f t="shared" si="0"/>
        <v>100</v>
      </c>
      <c r="Q16" s="50"/>
      <c r="R16" s="56"/>
      <c r="S16" s="56"/>
      <c r="T16" s="56"/>
      <c r="U16" s="56"/>
      <c r="V16" s="56"/>
      <c r="W16" s="56"/>
      <c r="X16" s="56"/>
      <c r="Y16" s="56"/>
      <c r="Z16" s="56">
        <v>350000</v>
      </c>
      <c r="AA16" s="56"/>
      <c r="AB16" s="57"/>
      <c r="AC16" s="61">
        <f aca="true" t="shared" si="2" ref="AC16:AF29">$P16*R16</f>
        <v>0</v>
      </c>
      <c r="AD16" s="61">
        <f t="shared" si="2"/>
        <v>0</v>
      </c>
      <c r="AE16" s="61">
        <f t="shared" si="2"/>
        <v>0</v>
      </c>
      <c r="AF16" s="61">
        <f t="shared" si="2"/>
        <v>0</v>
      </c>
      <c r="AG16" s="61">
        <f t="shared" si="1"/>
        <v>0</v>
      </c>
      <c r="AH16" s="61">
        <f aca="true" t="shared" si="3" ref="AH16:AJ29">IF($U16&gt;0,0,$P16*W16)</f>
        <v>0</v>
      </c>
      <c r="AI16" s="61">
        <f t="shared" si="3"/>
        <v>0</v>
      </c>
      <c r="AJ16" s="61">
        <f t="shared" si="3"/>
        <v>0</v>
      </c>
      <c r="AK16" s="61">
        <f aca="true" t="shared" si="4" ref="AK16:AK29">IF($AB16&gt;0,E16*K16*Z16,$P16*Z16)</f>
        <v>35000000</v>
      </c>
      <c r="AL16" s="61">
        <f aca="true" t="shared" si="5" ref="AL16:AL29">IF($AB16&gt;0,AA16*2,0)</f>
        <v>0</v>
      </c>
      <c r="AM16" s="61">
        <f aca="true" t="shared" si="6" ref="AM16:AM29">IF(U16&gt;0,E16*H16*K16*AB16,P16*AB16)</f>
        <v>0</v>
      </c>
      <c r="AN16" s="61">
        <f aca="true" t="shared" si="7" ref="AN16:AN29">SUM(AC16:AM16)</f>
        <v>35000000</v>
      </c>
      <c r="AO16" s="177"/>
    </row>
    <row r="17" spans="2:40" ht="16.5">
      <c r="B17" s="46"/>
      <c r="C17" s="47" t="s">
        <v>76</v>
      </c>
      <c r="D17" s="52"/>
      <c r="E17" s="50">
        <v>1</v>
      </c>
      <c r="F17" s="50" t="s">
        <v>290</v>
      </c>
      <c r="G17" s="59" t="s">
        <v>89</v>
      </c>
      <c r="H17" s="50">
        <v>1</v>
      </c>
      <c r="I17" s="50" t="s">
        <v>290</v>
      </c>
      <c r="J17" s="59" t="s">
        <v>89</v>
      </c>
      <c r="K17" s="50">
        <v>1</v>
      </c>
      <c r="L17" s="50" t="s">
        <v>290</v>
      </c>
      <c r="M17" s="50"/>
      <c r="N17" s="50"/>
      <c r="O17" s="49"/>
      <c r="P17" s="142">
        <f t="shared" si="0"/>
        <v>1</v>
      </c>
      <c r="Q17" s="50"/>
      <c r="R17" s="56"/>
      <c r="S17" s="56"/>
      <c r="T17" s="56"/>
      <c r="U17" s="56"/>
      <c r="V17" s="56">
        <v>5330000</v>
      </c>
      <c r="W17" s="56"/>
      <c r="X17" s="56"/>
      <c r="Y17" s="56"/>
      <c r="Z17" s="56"/>
      <c r="AA17" s="56"/>
      <c r="AB17" s="57"/>
      <c r="AC17" s="61">
        <f t="shared" si="2"/>
        <v>0</v>
      </c>
      <c r="AD17" s="61">
        <f t="shared" si="2"/>
        <v>0</v>
      </c>
      <c r="AE17" s="61">
        <f t="shared" si="2"/>
        <v>0</v>
      </c>
      <c r="AF17" s="61">
        <f t="shared" si="2"/>
        <v>0</v>
      </c>
      <c r="AG17" s="61">
        <f t="shared" si="1"/>
        <v>5330000</v>
      </c>
      <c r="AH17" s="61">
        <f t="shared" si="3"/>
        <v>0</v>
      </c>
      <c r="AI17" s="61">
        <f t="shared" si="3"/>
        <v>0</v>
      </c>
      <c r="AJ17" s="61">
        <f t="shared" si="3"/>
        <v>0</v>
      </c>
      <c r="AK17" s="61">
        <f t="shared" si="4"/>
        <v>0</v>
      </c>
      <c r="AL17" s="61">
        <f t="shared" si="5"/>
        <v>0</v>
      </c>
      <c r="AM17" s="61">
        <f t="shared" si="6"/>
        <v>0</v>
      </c>
      <c r="AN17" s="61">
        <f t="shared" si="7"/>
        <v>5330000</v>
      </c>
    </row>
    <row r="18" spans="2:40" ht="16.5">
      <c r="B18" s="46"/>
      <c r="C18" s="51" t="s">
        <v>94</v>
      </c>
      <c r="D18" s="52"/>
      <c r="E18" s="50"/>
      <c r="F18" s="50"/>
      <c r="G18" s="59"/>
      <c r="H18" s="50"/>
      <c r="I18" s="50"/>
      <c r="J18" s="59"/>
      <c r="K18" s="50"/>
      <c r="L18" s="50"/>
      <c r="M18" s="50"/>
      <c r="N18" s="50"/>
      <c r="O18" s="49"/>
      <c r="P18" s="142">
        <f t="shared" si="0"/>
        <v>0</v>
      </c>
      <c r="Q18" s="50"/>
      <c r="R18" s="56"/>
      <c r="S18" s="56"/>
      <c r="T18" s="56"/>
      <c r="U18" s="56"/>
      <c r="V18" s="56"/>
      <c r="W18" s="56"/>
      <c r="X18" s="56"/>
      <c r="Y18" s="56"/>
      <c r="Z18" s="56"/>
      <c r="AA18" s="56"/>
      <c r="AB18" s="57"/>
      <c r="AC18" s="61">
        <f t="shared" si="2"/>
        <v>0</v>
      </c>
      <c r="AD18" s="61">
        <f t="shared" si="2"/>
        <v>0</v>
      </c>
      <c r="AE18" s="61">
        <f t="shared" si="2"/>
        <v>0</v>
      </c>
      <c r="AF18" s="61">
        <f t="shared" si="2"/>
        <v>0</v>
      </c>
      <c r="AG18" s="61">
        <f t="shared" si="1"/>
        <v>0</v>
      </c>
      <c r="AH18" s="61">
        <f t="shared" si="3"/>
        <v>0</v>
      </c>
      <c r="AI18" s="61">
        <f t="shared" si="3"/>
        <v>0</v>
      </c>
      <c r="AJ18" s="61">
        <f t="shared" si="3"/>
        <v>0</v>
      </c>
      <c r="AK18" s="61">
        <f t="shared" si="4"/>
        <v>0</v>
      </c>
      <c r="AL18" s="61">
        <f t="shared" si="5"/>
        <v>0</v>
      </c>
      <c r="AM18" s="61">
        <f t="shared" si="6"/>
        <v>0</v>
      </c>
      <c r="AN18" s="61">
        <f t="shared" si="7"/>
        <v>0</v>
      </c>
    </row>
    <row r="19" spans="2:40" ht="16.5">
      <c r="B19" s="46"/>
      <c r="C19" s="51" t="s">
        <v>151</v>
      </c>
      <c r="D19" s="52"/>
      <c r="E19" s="50"/>
      <c r="F19" s="50" t="s">
        <v>141</v>
      </c>
      <c r="G19" s="59" t="s">
        <v>89</v>
      </c>
      <c r="H19" s="50">
        <v>1</v>
      </c>
      <c r="I19" s="50" t="s">
        <v>90</v>
      </c>
      <c r="J19" s="59" t="s">
        <v>89</v>
      </c>
      <c r="K19" s="50">
        <v>1</v>
      </c>
      <c r="L19" s="50" t="s">
        <v>280</v>
      </c>
      <c r="M19" s="50">
        <v>0</v>
      </c>
      <c r="N19" s="50" t="s">
        <v>280</v>
      </c>
      <c r="O19" s="49"/>
      <c r="P19" s="142">
        <f t="shared" si="0"/>
        <v>0</v>
      </c>
      <c r="Q19" s="50"/>
      <c r="R19" s="56"/>
      <c r="S19" s="56"/>
      <c r="T19" s="56"/>
      <c r="U19" s="56"/>
      <c r="V19" s="56"/>
      <c r="W19" s="56"/>
      <c r="X19" s="56"/>
      <c r="Y19" s="56"/>
      <c r="Z19" s="56"/>
      <c r="AA19" s="56"/>
      <c r="AB19" s="57"/>
      <c r="AC19" s="61">
        <f t="shared" si="2"/>
        <v>0</v>
      </c>
      <c r="AD19" s="61">
        <f t="shared" si="2"/>
        <v>0</v>
      </c>
      <c r="AE19" s="61">
        <f t="shared" si="2"/>
        <v>0</v>
      </c>
      <c r="AF19" s="61">
        <f t="shared" si="2"/>
        <v>0</v>
      </c>
      <c r="AG19" s="61">
        <f t="shared" si="1"/>
        <v>0</v>
      </c>
      <c r="AH19" s="61">
        <f t="shared" si="3"/>
        <v>0</v>
      </c>
      <c r="AI19" s="61">
        <f t="shared" si="3"/>
        <v>0</v>
      </c>
      <c r="AJ19" s="61">
        <f t="shared" si="3"/>
        <v>0</v>
      </c>
      <c r="AK19" s="61">
        <f t="shared" si="4"/>
        <v>0</v>
      </c>
      <c r="AL19" s="61">
        <f t="shared" si="5"/>
        <v>0</v>
      </c>
      <c r="AM19" s="61">
        <f t="shared" si="6"/>
        <v>0</v>
      </c>
      <c r="AN19" s="61">
        <f t="shared" si="7"/>
        <v>0</v>
      </c>
    </row>
    <row r="20" spans="2:40" ht="16.5">
      <c r="B20" s="46"/>
      <c r="C20" s="51" t="s">
        <v>153</v>
      </c>
      <c r="D20" s="52"/>
      <c r="E20" s="50">
        <v>3</v>
      </c>
      <c r="F20" s="50" t="s">
        <v>141</v>
      </c>
      <c r="G20" s="59" t="s">
        <v>89</v>
      </c>
      <c r="H20" s="50">
        <v>3</v>
      </c>
      <c r="I20" s="50" t="s">
        <v>90</v>
      </c>
      <c r="J20" s="59" t="s">
        <v>89</v>
      </c>
      <c r="K20" s="50">
        <v>1</v>
      </c>
      <c r="L20" s="50" t="s">
        <v>280</v>
      </c>
      <c r="M20" s="50">
        <v>0</v>
      </c>
      <c r="N20" s="50" t="s">
        <v>280</v>
      </c>
      <c r="O20" s="49"/>
      <c r="P20" s="142">
        <v>1</v>
      </c>
      <c r="Q20" s="50"/>
      <c r="R20" s="56"/>
      <c r="S20" s="56"/>
      <c r="T20" s="56"/>
      <c r="U20" s="56">
        <v>30400000</v>
      </c>
      <c r="V20" s="56"/>
      <c r="W20" s="56"/>
      <c r="X20" s="56"/>
      <c r="Y20" s="56"/>
      <c r="Z20" s="56"/>
      <c r="AA20" s="56"/>
      <c r="AB20" s="57"/>
      <c r="AC20" s="61">
        <f t="shared" si="2"/>
        <v>0</v>
      </c>
      <c r="AD20" s="61">
        <f t="shared" si="2"/>
        <v>0</v>
      </c>
      <c r="AE20" s="61">
        <f t="shared" si="2"/>
        <v>0</v>
      </c>
      <c r="AF20" s="61">
        <f t="shared" si="2"/>
        <v>30400000</v>
      </c>
      <c r="AG20" s="61">
        <f t="shared" si="1"/>
        <v>0</v>
      </c>
      <c r="AH20" s="61">
        <f t="shared" si="3"/>
        <v>0</v>
      </c>
      <c r="AI20" s="61">
        <f t="shared" si="3"/>
        <v>0</v>
      </c>
      <c r="AJ20" s="61">
        <f t="shared" si="3"/>
        <v>0</v>
      </c>
      <c r="AK20" s="61">
        <f t="shared" si="4"/>
        <v>0</v>
      </c>
      <c r="AL20" s="61">
        <f t="shared" si="5"/>
        <v>0</v>
      </c>
      <c r="AM20" s="61">
        <f t="shared" si="6"/>
        <v>0</v>
      </c>
      <c r="AN20" s="61">
        <f t="shared" si="7"/>
        <v>30400000</v>
      </c>
    </row>
    <row r="21" spans="2:40" ht="16.5">
      <c r="B21" s="46"/>
      <c r="C21" s="53" t="s">
        <v>281</v>
      </c>
      <c r="D21" s="54"/>
      <c r="E21" s="50">
        <v>0</v>
      </c>
      <c r="F21" s="50" t="s">
        <v>141</v>
      </c>
      <c r="G21" s="59" t="s">
        <v>89</v>
      </c>
      <c r="H21" s="50">
        <v>0</v>
      </c>
      <c r="I21" s="50" t="s">
        <v>90</v>
      </c>
      <c r="J21" s="59" t="s">
        <v>89</v>
      </c>
      <c r="K21" s="50">
        <v>1</v>
      </c>
      <c r="L21" s="50" t="s">
        <v>280</v>
      </c>
      <c r="M21" s="50">
        <v>0</v>
      </c>
      <c r="N21" s="50" t="s">
        <v>280</v>
      </c>
      <c r="O21" s="49"/>
      <c r="P21" s="142">
        <f t="shared" si="0"/>
        <v>0</v>
      </c>
      <c r="Q21" s="50"/>
      <c r="R21" s="56"/>
      <c r="S21" s="56"/>
      <c r="T21" s="56"/>
      <c r="U21" s="56"/>
      <c r="V21" s="56"/>
      <c r="W21" s="56"/>
      <c r="X21" s="56"/>
      <c r="Y21" s="56"/>
      <c r="Z21" s="56"/>
      <c r="AA21" s="56"/>
      <c r="AB21" s="57"/>
      <c r="AC21" s="61">
        <f t="shared" si="2"/>
        <v>0</v>
      </c>
      <c r="AD21" s="61">
        <f t="shared" si="2"/>
        <v>0</v>
      </c>
      <c r="AE21" s="61">
        <f t="shared" si="2"/>
        <v>0</v>
      </c>
      <c r="AF21" s="61">
        <f t="shared" si="2"/>
        <v>0</v>
      </c>
      <c r="AG21" s="61">
        <f t="shared" si="1"/>
        <v>0</v>
      </c>
      <c r="AH21" s="61">
        <f t="shared" si="3"/>
        <v>0</v>
      </c>
      <c r="AI21" s="61">
        <f t="shared" si="3"/>
        <v>0</v>
      </c>
      <c r="AJ21" s="61">
        <f t="shared" si="3"/>
        <v>0</v>
      </c>
      <c r="AK21" s="61">
        <f t="shared" si="4"/>
        <v>0</v>
      </c>
      <c r="AL21" s="61">
        <f t="shared" si="5"/>
        <v>0</v>
      </c>
      <c r="AM21" s="61">
        <f t="shared" si="6"/>
        <v>0</v>
      </c>
      <c r="AN21" s="61">
        <f t="shared" si="7"/>
        <v>0</v>
      </c>
    </row>
    <row r="22" spans="2:40" ht="16.5">
      <c r="B22" s="46"/>
      <c r="C22" s="47" t="s">
        <v>291</v>
      </c>
      <c r="D22" s="48"/>
      <c r="E22" s="50">
        <v>2</v>
      </c>
      <c r="F22" s="50" t="s">
        <v>141</v>
      </c>
      <c r="G22" s="59" t="s">
        <v>89</v>
      </c>
      <c r="H22" s="50">
        <v>2</v>
      </c>
      <c r="I22" s="50" t="s">
        <v>90</v>
      </c>
      <c r="J22" s="59" t="s">
        <v>89</v>
      </c>
      <c r="K22" s="50">
        <v>1</v>
      </c>
      <c r="L22" s="50" t="s">
        <v>280</v>
      </c>
      <c r="M22" s="50">
        <v>0</v>
      </c>
      <c r="N22" s="50" t="s">
        <v>280</v>
      </c>
      <c r="O22" s="49"/>
      <c r="P22" s="142">
        <f t="shared" si="0"/>
        <v>4</v>
      </c>
      <c r="Q22" s="50"/>
      <c r="R22" s="56"/>
      <c r="S22" s="56"/>
      <c r="T22" s="56"/>
      <c r="U22" s="56">
        <v>200000</v>
      </c>
      <c r="V22" s="56"/>
      <c r="W22" s="56"/>
      <c r="X22" s="56"/>
      <c r="Y22" s="56"/>
      <c r="Z22" s="56"/>
      <c r="AA22" s="56"/>
      <c r="AB22" s="57"/>
      <c r="AC22" s="61">
        <f t="shared" si="2"/>
        <v>0</v>
      </c>
      <c r="AD22" s="61">
        <f t="shared" si="2"/>
        <v>0</v>
      </c>
      <c r="AE22" s="61">
        <f t="shared" si="2"/>
        <v>0</v>
      </c>
      <c r="AF22" s="61">
        <f t="shared" si="2"/>
        <v>800000</v>
      </c>
      <c r="AG22" s="61">
        <f t="shared" si="1"/>
        <v>0</v>
      </c>
      <c r="AH22" s="61">
        <f t="shared" si="3"/>
        <v>0</v>
      </c>
      <c r="AI22" s="61">
        <f t="shared" si="3"/>
        <v>0</v>
      </c>
      <c r="AJ22" s="61">
        <f t="shared" si="3"/>
        <v>0</v>
      </c>
      <c r="AK22" s="61">
        <f t="shared" si="4"/>
        <v>0</v>
      </c>
      <c r="AL22" s="61">
        <f t="shared" si="5"/>
        <v>0</v>
      </c>
      <c r="AM22" s="61">
        <f t="shared" si="6"/>
        <v>0</v>
      </c>
      <c r="AN22" s="61">
        <f t="shared" si="7"/>
        <v>800000</v>
      </c>
    </row>
    <row r="23" spans="2:40" ht="33">
      <c r="B23" s="46"/>
      <c r="C23" s="51" t="s">
        <v>111</v>
      </c>
      <c r="D23" s="52"/>
      <c r="E23" s="50">
        <v>1</v>
      </c>
      <c r="F23" s="50" t="s">
        <v>288</v>
      </c>
      <c r="G23" s="59" t="s">
        <v>89</v>
      </c>
      <c r="H23" s="50">
        <v>2</v>
      </c>
      <c r="I23" s="50" t="s">
        <v>90</v>
      </c>
      <c r="J23" s="59" t="s">
        <v>89</v>
      </c>
      <c r="K23" s="50">
        <v>1</v>
      </c>
      <c r="L23" s="50" t="s">
        <v>90</v>
      </c>
      <c r="M23" s="59">
        <v>0</v>
      </c>
      <c r="N23" s="50" t="s">
        <v>90</v>
      </c>
      <c r="O23" s="49"/>
      <c r="P23" s="142">
        <f t="shared" si="0"/>
        <v>2</v>
      </c>
      <c r="Q23" s="50"/>
      <c r="R23" s="56"/>
      <c r="S23" s="56"/>
      <c r="T23" s="56">
        <v>2500000</v>
      </c>
      <c r="U23" s="56"/>
      <c r="V23" s="56"/>
      <c r="W23" s="56"/>
      <c r="X23" s="56"/>
      <c r="Y23" s="56"/>
      <c r="Z23" s="56"/>
      <c r="AA23" s="56"/>
      <c r="AB23" s="57"/>
      <c r="AC23" s="61">
        <f t="shared" si="2"/>
        <v>0</v>
      </c>
      <c r="AD23" s="61">
        <f t="shared" si="2"/>
        <v>0</v>
      </c>
      <c r="AE23" s="61">
        <f t="shared" si="2"/>
        <v>5000000</v>
      </c>
      <c r="AF23" s="61">
        <f t="shared" si="2"/>
        <v>0</v>
      </c>
      <c r="AG23" s="61">
        <f t="shared" si="1"/>
        <v>0</v>
      </c>
      <c r="AH23" s="61">
        <f t="shared" si="3"/>
        <v>0</v>
      </c>
      <c r="AI23" s="61">
        <f t="shared" si="3"/>
        <v>0</v>
      </c>
      <c r="AJ23" s="61">
        <f t="shared" si="3"/>
        <v>0</v>
      </c>
      <c r="AK23" s="61">
        <f t="shared" si="4"/>
        <v>0</v>
      </c>
      <c r="AL23" s="61">
        <f t="shared" si="5"/>
        <v>0</v>
      </c>
      <c r="AM23" s="61">
        <f t="shared" si="6"/>
        <v>0</v>
      </c>
      <c r="AN23" s="61">
        <f t="shared" si="7"/>
        <v>5000000</v>
      </c>
    </row>
    <row r="24" spans="2:40" ht="33">
      <c r="B24" s="46"/>
      <c r="C24" s="51" t="s">
        <v>292</v>
      </c>
      <c r="D24" s="52"/>
      <c r="E24" s="50">
        <v>8</v>
      </c>
      <c r="F24" s="50" t="s">
        <v>293</v>
      </c>
      <c r="G24" s="59" t="s">
        <v>89</v>
      </c>
      <c r="H24" s="50">
        <v>1</v>
      </c>
      <c r="I24" s="50" t="s">
        <v>290</v>
      </c>
      <c r="J24" s="59" t="s">
        <v>89</v>
      </c>
      <c r="K24" s="50">
        <v>1</v>
      </c>
      <c r="L24" s="50" t="s">
        <v>90</v>
      </c>
      <c r="M24" s="59">
        <v>0</v>
      </c>
      <c r="N24" s="50" t="s">
        <v>90</v>
      </c>
      <c r="O24" s="49"/>
      <c r="P24" s="142">
        <f t="shared" si="0"/>
        <v>8</v>
      </c>
      <c r="Q24" s="50"/>
      <c r="R24" s="56"/>
      <c r="S24" s="56"/>
      <c r="T24" s="56"/>
      <c r="U24" s="56"/>
      <c r="V24" s="56"/>
      <c r="W24" s="56"/>
      <c r="X24" s="56"/>
      <c r="Y24" s="56"/>
      <c r="Z24" s="56"/>
      <c r="AA24" s="56"/>
      <c r="AB24" s="56">
        <v>250000</v>
      </c>
      <c r="AC24" s="61">
        <f t="shared" si="2"/>
        <v>0</v>
      </c>
      <c r="AD24" s="61">
        <f t="shared" si="2"/>
        <v>0</v>
      </c>
      <c r="AE24" s="61">
        <f t="shared" si="2"/>
        <v>0</v>
      </c>
      <c r="AF24" s="61">
        <f t="shared" si="2"/>
        <v>0</v>
      </c>
      <c r="AG24" s="61">
        <f t="shared" si="1"/>
        <v>0</v>
      </c>
      <c r="AH24" s="61">
        <f t="shared" si="3"/>
        <v>0</v>
      </c>
      <c r="AI24" s="61">
        <f t="shared" si="3"/>
        <v>0</v>
      </c>
      <c r="AJ24" s="61">
        <f t="shared" si="3"/>
        <v>0</v>
      </c>
      <c r="AK24" s="61">
        <f t="shared" si="4"/>
        <v>0</v>
      </c>
      <c r="AL24" s="61">
        <f t="shared" si="5"/>
        <v>0</v>
      </c>
      <c r="AM24" s="61">
        <f t="shared" si="6"/>
        <v>2000000</v>
      </c>
      <c r="AN24" s="61">
        <f t="shared" si="7"/>
        <v>2000000</v>
      </c>
    </row>
    <row r="25" spans="2:40" ht="16.5">
      <c r="B25" s="46"/>
      <c r="C25" s="47" t="s">
        <v>159</v>
      </c>
      <c r="D25" s="48"/>
      <c r="E25" s="50">
        <v>100</v>
      </c>
      <c r="F25" s="50" t="s">
        <v>141</v>
      </c>
      <c r="G25" s="59" t="s">
        <v>89</v>
      </c>
      <c r="H25" s="50">
        <v>1</v>
      </c>
      <c r="I25" s="50" t="s">
        <v>290</v>
      </c>
      <c r="J25" s="59" t="s">
        <v>89</v>
      </c>
      <c r="K25" s="50">
        <v>1</v>
      </c>
      <c r="L25" s="50" t="s">
        <v>283</v>
      </c>
      <c r="M25" s="50">
        <v>0</v>
      </c>
      <c r="N25" s="50" t="s">
        <v>282</v>
      </c>
      <c r="O25" s="49"/>
      <c r="P25" s="142">
        <v>1</v>
      </c>
      <c r="Q25" s="50"/>
      <c r="R25" s="56"/>
      <c r="S25" s="56">
        <v>3000000</v>
      </c>
      <c r="T25" s="56"/>
      <c r="U25" s="56"/>
      <c r="V25" s="56"/>
      <c r="W25" s="56"/>
      <c r="X25" s="56"/>
      <c r="Y25" s="14"/>
      <c r="Z25" s="56"/>
      <c r="AA25" s="56"/>
      <c r="AB25" s="56"/>
      <c r="AC25" s="61">
        <f t="shared" si="2"/>
        <v>0</v>
      </c>
      <c r="AD25" s="61">
        <f t="shared" si="2"/>
        <v>3000000</v>
      </c>
      <c r="AE25" s="61">
        <f t="shared" si="2"/>
        <v>0</v>
      </c>
      <c r="AF25" s="61">
        <f t="shared" si="2"/>
        <v>0</v>
      </c>
      <c r="AG25" s="61">
        <f t="shared" si="1"/>
        <v>0</v>
      </c>
      <c r="AH25" s="61">
        <f t="shared" si="3"/>
        <v>0</v>
      </c>
      <c r="AI25" s="61">
        <f t="shared" si="3"/>
        <v>0</v>
      </c>
      <c r="AJ25" s="61">
        <f t="shared" si="3"/>
        <v>0</v>
      </c>
      <c r="AK25" s="61">
        <f t="shared" si="4"/>
        <v>0</v>
      </c>
      <c r="AL25" s="61">
        <f t="shared" si="5"/>
        <v>0</v>
      </c>
      <c r="AM25" s="61">
        <f t="shared" si="6"/>
        <v>0</v>
      </c>
      <c r="AN25" s="61">
        <f t="shared" si="7"/>
        <v>3000000</v>
      </c>
    </row>
    <row r="26" spans="2:40" ht="33">
      <c r="B26" s="46"/>
      <c r="C26" s="47" t="s">
        <v>155</v>
      </c>
      <c r="D26" s="48"/>
      <c r="E26" s="50"/>
      <c r="F26" s="50"/>
      <c r="G26" s="59"/>
      <c r="H26" s="50"/>
      <c r="I26" s="50"/>
      <c r="J26" s="59"/>
      <c r="K26" s="50"/>
      <c r="L26" s="50"/>
      <c r="M26" s="50"/>
      <c r="N26" s="50"/>
      <c r="O26" s="49"/>
      <c r="P26" s="142">
        <f t="shared" si="0"/>
        <v>0</v>
      </c>
      <c r="Q26" s="50"/>
      <c r="R26" s="56"/>
      <c r="S26" s="56"/>
      <c r="T26" s="56"/>
      <c r="U26" s="56"/>
      <c r="V26" s="56"/>
      <c r="W26" s="56"/>
      <c r="X26" s="56"/>
      <c r="Y26" s="56"/>
      <c r="Z26" s="56"/>
      <c r="AA26" s="56"/>
      <c r="AB26" s="56"/>
      <c r="AC26" s="61">
        <f t="shared" si="2"/>
        <v>0</v>
      </c>
      <c r="AD26" s="61">
        <f t="shared" si="2"/>
        <v>0</v>
      </c>
      <c r="AE26" s="61">
        <f t="shared" si="2"/>
        <v>0</v>
      </c>
      <c r="AF26" s="61">
        <f t="shared" si="2"/>
        <v>0</v>
      </c>
      <c r="AG26" s="61">
        <f t="shared" si="1"/>
        <v>0</v>
      </c>
      <c r="AH26" s="61">
        <f t="shared" si="3"/>
        <v>0</v>
      </c>
      <c r="AI26" s="61">
        <f t="shared" si="3"/>
        <v>0</v>
      </c>
      <c r="AJ26" s="61">
        <f t="shared" si="3"/>
        <v>0</v>
      </c>
      <c r="AK26" s="61">
        <f t="shared" si="4"/>
        <v>0</v>
      </c>
      <c r="AL26" s="61">
        <f t="shared" si="5"/>
        <v>0</v>
      </c>
      <c r="AM26" s="61">
        <f t="shared" si="6"/>
        <v>0</v>
      </c>
      <c r="AN26" s="61">
        <f t="shared" si="7"/>
        <v>0</v>
      </c>
    </row>
    <row r="27" spans="2:40" ht="16.5">
      <c r="B27" s="46"/>
      <c r="C27" s="47" t="s">
        <v>284</v>
      </c>
      <c r="D27" s="48"/>
      <c r="E27" s="50">
        <v>50</v>
      </c>
      <c r="F27" s="50" t="s">
        <v>285</v>
      </c>
      <c r="G27" s="59" t="s">
        <v>89</v>
      </c>
      <c r="H27" s="50">
        <v>2</v>
      </c>
      <c r="I27" s="50" t="s">
        <v>90</v>
      </c>
      <c r="J27" s="59" t="s">
        <v>89</v>
      </c>
      <c r="K27" s="50">
        <v>1</v>
      </c>
      <c r="L27" s="50" t="s">
        <v>283</v>
      </c>
      <c r="M27" s="50">
        <v>0</v>
      </c>
      <c r="N27" s="50" t="s">
        <v>285</v>
      </c>
      <c r="O27" s="49"/>
      <c r="P27" s="142">
        <v>1</v>
      </c>
      <c r="Q27" s="50"/>
      <c r="R27" s="56">
        <v>28290000</v>
      </c>
      <c r="S27" s="56"/>
      <c r="T27" s="56"/>
      <c r="U27" s="56"/>
      <c r="V27" s="56"/>
      <c r="W27" s="56"/>
      <c r="X27" s="56"/>
      <c r="Y27" s="56"/>
      <c r="Z27" s="56"/>
      <c r="AA27" s="56"/>
      <c r="AB27" s="56"/>
      <c r="AC27" s="61">
        <f t="shared" si="2"/>
        <v>28290000</v>
      </c>
      <c r="AD27" s="61">
        <f t="shared" si="2"/>
        <v>0</v>
      </c>
      <c r="AE27" s="61">
        <f t="shared" si="2"/>
        <v>0</v>
      </c>
      <c r="AF27" s="61">
        <f t="shared" si="2"/>
        <v>0</v>
      </c>
      <c r="AG27" s="61">
        <f t="shared" si="1"/>
        <v>0</v>
      </c>
      <c r="AH27" s="61">
        <f t="shared" si="3"/>
        <v>0</v>
      </c>
      <c r="AI27" s="61">
        <f t="shared" si="3"/>
        <v>0</v>
      </c>
      <c r="AJ27" s="61">
        <f t="shared" si="3"/>
        <v>0</v>
      </c>
      <c r="AK27" s="61">
        <f t="shared" si="4"/>
        <v>0</v>
      </c>
      <c r="AL27" s="61">
        <f t="shared" si="5"/>
        <v>0</v>
      </c>
      <c r="AM27" s="61">
        <f t="shared" si="6"/>
        <v>0</v>
      </c>
      <c r="AN27" s="61">
        <f t="shared" si="7"/>
        <v>28290000</v>
      </c>
    </row>
    <row r="28" spans="2:40" ht="16.5">
      <c r="B28" s="46"/>
      <c r="C28" s="51" t="s">
        <v>289</v>
      </c>
      <c r="D28" s="52"/>
      <c r="E28" s="50">
        <v>1</v>
      </c>
      <c r="F28" s="50" t="s">
        <v>285</v>
      </c>
      <c r="G28" s="59" t="s">
        <v>89</v>
      </c>
      <c r="H28" s="50">
        <v>1</v>
      </c>
      <c r="I28" s="50" t="s">
        <v>290</v>
      </c>
      <c r="J28" s="59"/>
      <c r="K28" s="50">
        <v>1</v>
      </c>
      <c r="L28" s="50"/>
      <c r="M28" s="50">
        <v>1</v>
      </c>
      <c r="N28" s="50" t="s">
        <v>285</v>
      </c>
      <c r="O28" s="49"/>
      <c r="P28" s="142">
        <f t="shared" si="0"/>
        <v>1</v>
      </c>
      <c r="Q28" s="50"/>
      <c r="R28" s="56">
        <v>500000</v>
      </c>
      <c r="S28" s="56"/>
      <c r="T28" s="56"/>
      <c r="U28" s="56"/>
      <c r="V28" s="56"/>
      <c r="W28" s="56"/>
      <c r="X28" s="56"/>
      <c r="Y28" s="56"/>
      <c r="Z28" s="56"/>
      <c r="AA28" s="56"/>
      <c r="AB28" s="56"/>
      <c r="AC28" s="61">
        <f t="shared" si="2"/>
        <v>500000</v>
      </c>
      <c r="AD28" s="61">
        <f t="shared" si="2"/>
        <v>0</v>
      </c>
      <c r="AE28" s="61">
        <f t="shared" si="2"/>
        <v>0</v>
      </c>
      <c r="AF28" s="61">
        <f t="shared" si="2"/>
        <v>0</v>
      </c>
      <c r="AG28" s="61">
        <f t="shared" si="1"/>
        <v>0</v>
      </c>
      <c r="AH28" s="61">
        <f t="shared" si="3"/>
        <v>0</v>
      </c>
      <c r="AI28" s="61">
        <f t="shared" si="3"/>
        <v>0</v>
      </c>
      <c r="AJ28" s="61">
        <f t="shared" si="3"/>
        <v>0</v>
      </c>
      <c r="AK28" s="61">
        <f t="shared" si="4"/>
        <v>0</v>
      </c>
      <c r="AL28" s="61">
        <f t="shared" si="5"/>
        <v>0</v>
      </c>
      <c r="AM28" s="61">
        <f t="shared" si="6"/>
        <v>0</v>
      </c>
      <c r="AN28" s="61">
        <f t="shared" si="7"/>
        <v>500000</v>
      </c>
    </row>
    <row r="29" spans="2:40" ht="33">
      <c r="B29" s="46"/>
      <c r="C29" s="51" t="s">
        <v>158</v>
      </c>
      <c r="D29" s="52"/>
      <c r="E29" s="50">
        <v>1</v>
      </c>
      <c r="F29" s="50" t="s">
        <v>286</v>
      </c>
      <c r="G29" s="59" t="s">
        <v>89</v>
      </c>
      <c r="H29" s="50">
        <v>1</v>
      </c>
      <c r="I29" s="50" t="s">
        <v>290</v>
      </c>
      <c r="J29" s="59"/>
      <c r="K29" s="50">
        <v>1</v>
      </c>
      <c r="L29" s="50"/>
      <c r="M29" s="50">
        <v>0</v>
      </c>
      <c r="N29" s="50" t="s">
        <v>286</v>
      </c>
      <c r="O29" s="49"/>
      <c r="P29" s="142">
        <f t="shared" si="0"/>
        <v>1</v>
      </c>
      <c r="Q29" s="50"/>
      <c r="R29" s="56">
        <v>250000</v>
      </c>
      <c r="S29" s="56"/>
      <c r="T29" s="56"/>
      <c r="U29" s="56"/>
      <c r="V29" s="56"/>
      <c r="W29" s="56"/>
      <c r="X29" s="56"/>
      <c r="Y29" s="56"/>
      <c r="Z29" s="56"/>
      <c r="AA29" s="56"/>
      <c r="AB29" s="56"/>
      <c r="AC29" s="61">
        <f t="shared" si="2"/>
        <v>250000</v>
      </c>
      <c r="AD29" s="61">
        <f t="shared" si="2"/>
        <v>0</v>
      </c>
      <c r="AE29" s="61">
        <f t="shared" si="2"/>
        <v>0</v>
      </c>
      <c r="AF29" s="61">
        <f t="shared" si="2"/>
        <v>0</v>
      </c>
      <c r="AG29" s="61">
        <f t="shared" si="1"/>
        <v>0</v>
      </c>
      <c r="AH29" s="61">
        <f t="shared" si="3"/>
        <v>0</v>
      </c>
      <c r="AI29" s="61">
        <f t="shared" si="3"/>
        <v>0</v>
      </c>
      <c r="AJ29" s="61">
        <f t="shared" si="3"/>
        <v>0</v>
      </c>
      <c r="AK29" s="61">
        <f t="shared" si="4"/>
        <v>0</v>
      </c>
      <c r="AL29" s="61">
        <f t="shared" si="5"/>
        <v>0</v>
      </c>
      <c r="AM29" s="61">
        <f t="shared" si="6"/>
        <v>0</v>
      </c>
      <c r="AN29" s="61">
        <f t="shared" si="7"/>
        <v>250000</v>
      </c>
    </row>
    <row r="30" spans="2:40" ht="16.5">
      <c r="B30" s="16"/>
      <c r="C30" s="17" t="s">
        <v>139</v>
      </c>
      <c r="D30" s="18"/>
      <c r="E30" s="18">
        <f>E16</f>
        <v>100</v>
      </c>
      <c r="F30" s="18">
        <f>F15</f>
        <v>0</v>
      </c>
      <c r="G30" s="19"/>
      <c r="H30" s="18"/>
      <c r="I30" s="18"/>
      <c r="J30" s="19"/>
      <c r="K30" s="18"/>
      <c r="L30" s="18"/>
      <c r="M30" s="18"/>
      <c r="N30" s="18"/>
      <c r="O30" s="22"/>
      <c r="P30" s="18"/>
      <c r="Q30" s="18"/>
      <c r="R30" s="18"/>
      <c r="S30" s="18"/>
      <c r="T30" s="18"/>
      <c r="U30" s="20"/>
      <c r="V30" s="18"/>
      <c r="W30" s="18"/>
      <c r="X30" s="18"/>
      <c r="Y30" s="18"/>
      <c r="Z30" s="18"/>
      <c r="AA30" s="18"/>
      <c r="AB30" s="22"/>
      <c r="AC30" s="22"/>
      <c r="AD30" s="22"/>
      <c r="AE30" s="22"/>
      <c r="AF30" s="22"/>
      <c r="AG30" s="22"/>
      <c r="AH30" s="22"/>
      <c r="AI30" s="22"/>
      <c r="AJ30" s="22"/>
      <c r="AK30" s="22"/>
      <c r="AL30" s="22"/>
      <c r="AM30" s="22"/>
      <c r="AN30" s="21">
        <f>SUM(AN15:AN29)</f>
        <v>110570000</v>
      </c>
    </row>
    <row r="32" spans="26:28" ht="16.5">
      <c r="Z32" s="2">
        <f>'2) SPJ-1 SP2D BAP skrg'!Z39</f>
        <v>0</v>
      </c>
      <c r="AB32" s="2" t="str">
        <f>'2) SPJ-1 SP2D BAP skrg'!AB39</f>
        <v>, 12 Pebruari 2015</v>
      </c>
    </row>
    <row r="34" ht="16.5">
      <c r="C34" s="2" t="s">
        <v>162</v>
      </c>
    </row>
    <row r="35" spans="3:26" ht="16.5">
      <c r="C35" s="2" t="s">
        <v>163</v>
      </c>
      <c r="Z35" s="2" t="s">
        <v>164</v>
      </c>
    </row>
    <row r="40" ht="16.5">
      <c r="Q40" s="2" t="s">
        <v>162</v>
      </c>
    </row>
    <row r="41" ht="16.5">
      <c r="Q41" s="2" t="str">
        <f>'2) SPJ-1 SP2D BAP skrg'!Q48</f>
        <v>Kepala DPPKAD </v>
      </c>
    </row>
    <row r="42" spans="3:40" ht="16.5">
      <c r="C42" s="260">
        <f>'2) SPJ-1 SP2D BAP skrg'!C49:F49</f>
        <v>0</v>
      </c>
      <c r="D42" s="260"/>
      <c r="E42" s="260"/>
      <c r="F42" s="260"/>
      <c r="Z42" s="260">
        <f>'Input data pokok'!E28</f>
        <v>0</v>
      </c>
      <c r="AA42" s="260"/>
      <c r="AB42" s="260"/>
      <c r="AC42" s="260"/>
      <c r="AD42" s="260"/>
      <c r="AE42" s="260"/>
      <c r="AF42" s="260"/>
      <c r="AG42" s="260"/>
      <c r="AH42" s="260"/>
      <c r="AI42" s="260"/>
      <c r="AJ42" s="260"/>
      <c r="AK42" s="260"/>
      <c r="AL42" s="260"/>
      <c r="AM42" s="260"/>
      <c r="AN42" s="260"/>
    </row>
    <row r="43" spans="3:40" ht="16.5">
      <c r="C43" s="261" t="str">
        <f>'2) SPJ-1 SP2D BAP skrg'!C50:F50</f>
        <v>NIP.</v>
      </c>
      <c r="D43" s="261"/>
      <c r="E43" s="261"/>
      <c r="F43" s="261"/>
      <c r="Z43" s="261">
        <f>'Input data pokok'!G28</f>
        <v>0</v>
      </c>
      <c r="AA43" s="261"/>
      <c r="AB43" s="261"/>
      <c r="AC43" s="261"/>
      <c r="AD43" s="261"/>
      <c r="AE43" s="261"/>
      <c r="AF43" s="261"/>
      <c r="AG43" s="261"/>
      <c r="AH43" s="261"/>
      <c r="AI43" s="261"/>
      <c r="AJ43" s="261"/>
      <c r="AK43" s="261"/>
      <c r="AL43" s="261"/>
      <c r="AM43" s="261"/>
      <c r="AN43" s="261"/>
    </row>
    <row r="49" spans="17:20" ht="16.5">
      <c r="Q49" s="260">
        <f>'2) SPJ-1 SP2D BAP skrg'!Q56:T56</f>
        <v>0</v>
      </c>
      <c r="R49" s="260"/>
      <c r="S49" s="260"/>
      <c r="T49" s="260"/>
    </row>
    <row r="50" spans="17:20" ht="16.5">
      <c r="Q50" s="261" t="str">
        <f>'2) SPJ-1 SP2D BAP skrg'!Q57:T57</f>
        <v>NIP.</v>
      </c>
      <c r="R50" s="261"/>
      <c r="S50" s="261"/>
      <c r="T50" s="261"/>
    </row>
  </sheetData>
  <sheetProtection/>
  <mergeCells count="39">
    <mergeCell ref="Q50:T50"/>
    <mergeCell ref="Q10:Q13"/>
    <mergeCell ref="AK12:AK13"/>
    <mergeCell ref="AC10:AM10"/>
    <mergeCell ref="AM12:AM13"/>
    <mergeCell ref="R11:R13"/>
    <mergeCell ref="AC11:AC13"/>
    <mergeCell ref="AH11:AM11"/>
    <mergeCell ref="AH12:AH13"/>
    <mergeCell ref="T11:T13"/>
    <mergeCell ref="B2:AN2"/>
    <mergeCell ref="B3:AN3"/>
    <mergeCell ref="B10:B13"/>
    <mergeCell ref="C10:O13"/>
    <mergeCell ref="P10:P13"/>
    <mergeCell ref="AE11:AE13"/>
    <mergeCell ref="Z12:Z13"/>
    <mergeCell ref="R10:AB10"/>
    <mergeCell ref="AG11:AG13"/>
    <mergeCell ref="S11:S13"/>
    <mergeCell ref="Q49:T49"/>
    <mergeCell ref="AN10:AN13"/>
    <mergeCell ref="AD11:AD13"/>
    <mergeCell ref="AI12:AJ12"/>
    <mergeCell ref="AF11:AF13"/>
    <mergeCell ref="AL12:AL13"/>
    <mergeCell ref="Z42:AN42"/>
    <mergeCell ref="V11:V13"/>
    <mergeCell ref="W11:AB11"/>
    <mergeCell ref="X12:Y12"/>
    <mergeCell ref="C42:F42"/>
    <mergeCell ref="C14:O14"/>
    <mergeCell ref="U11:U13"/>
    <mergeCell ref="B4:AN4"/>
    <mergeCell ref="C43:F43"/>
    <mergeCell ref="Z43:AN43"/>
    <mergeCell ref="AA12:AA13"/>
    <mergeCell ref="AB12:AB13"/>
    <mergeCell ref="W12:W13"/>
  </mergeCells>
  <printOptions horizontalCentered="1"/>
  <pageMargins left="0.7" right="0.7" top="0.75" bottom="0.75" header="0.3" footer="0.3"/>
  <pageSetup fitToHeight="1" fitToWidth="1" horizontalDpi="300" verticalDpi="300" orientation="landscape" paperSize="9" scale="57" r:id="rId3"/>
  <legacyDrawing r:id="rId2"/>
</worksheet>
</file>

<file path=xl/worksheets/sheet7.xml><?xml version="1.0" encoding="utf-8"?>
<worksheet xmlns="http://schemas.openxmlformats.org/spreadsheetml/2006/main" xmlns:r="http://schemas.openxmlformats.org/officeDocument/2006/relationships">
  <sheetPr>
    <tabColor rgb="FFC00000"/>
  </sheetPr>
  <dimension ref="B2:AZ35"/>
  <sheetViews>
    <sheetView zoomScale="90" zoomScaleNormal="90" zoomScalePageLayoutView="0" workbookViewId="0" topLeftCell="A1">
      <selection activeCell="AB8" sqref="AB8"/>
    </sheetView>
  </sheetViews>
  <sheetFormatPr defaultColWidth="9.140625" defaultRowHeight="15"/>
  <cols>
    <col min="1" max="1" width="0.9921875" style="2" customWidth="1"/>
    <col min="2" max="2" width="4.421875" style="2" customWidth="1"/>
    <col min="3" max="3" width="19.57421875" style="2" customWidth="1"/>
    <col min="4" max="4" width="0.85546875" style="2" customWidth="1"/>
    <col min="5" max="5" width="3.28125" style="2" customWidth="1"/>
    <col min="6" max="6" width="3.57421875" style="2" customWidth="1"/>
    <col min="7" max="7" width="3.8515625" style="3" customWidth="1"/>
    <col min="8" max="8" width="2.28125" style="2" customWidth="1"/>
    <col min="9" max="9" width="4.28125" style="2" customWidth="1"/>
    <col min="10" max="10" width="2.7109375" style="3" customWidth="1"/>
    <col min="11" max="11" width="4.00390625" style="2" customWidth="1"/>
    <col min="12" max="12" width="5.57421875" style="2" customWidth="1"/>
    <col min="13" max="13" width="3.421875" style="2" customWidth="1"/>
    <col min="14" max="14" width="3.8515625" style="2" customWidth="1"/>
    <col min="15" max="15" width="1.28515625" style="2" customWidth="1"/>
    <col min="16" max="16" width="6.421875" style="2" customWidth="1"/>
    <col min="17" max="17" width="5.140625" style="2" customWidth="1"/>
    <col min="18" max="18" width="6.28125" style="2" customWidth="1"/>
    <col min="19" max="19" width="7.28125" style="2" customWidth="1"/>
    <col min="20" max="20" width="6.7109375" style="2" customWidth="1"/>
    <col min="21" max="21" width="8.28125" style="10" customWidth="1"/>
    <col min="22" max="22" width="5.8515625" style="2" customWidth="1"/>
    <col min="23" max="23" width="7.140625" style="2" customWidth="1"/>
    <col min="24" max="24" width="5.421875" style="2" customWidth="1"/>
    <col min="25" max="25" width="6.140625" style="2" customWidth="1"/>
    <col min="26" max="26" width="6.28125" style="2" customWidth="1"/>
    <col min="27" max="27" width="10.421875" style="2" customWidth="1"/>
    <col min="28" max="28" width="8.8515625" style="2" customWidth="1"/>
    <col min="29" max="39" width="10.8515625" style="2" hidden="1" customWidth="1"/>
    <col min="40" max="40" width="9.28125" style="2" customWidth="1"/>
    <col min="41" max="51" width="9.140625" style="2" customWidth="1"/>
    <col min="52" max="52" width="10.00390625" style="2" bestFit="1" customWidth="1"/>
    <col min="53" max="16384" width="9.140625" style="2" customWidth="1"/>
  </cols>
  <sheetData>
    <row r="1" ht="16.5"/>
    <row r="2" spans="2:40" ht="16.5">
      <c r="B2" s="333" t="s">
        <v>114</v>
      </c>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333"/>
    </row>
    <row r="3" spans="2:40" ht="16.5">
      <c r="B3" s="333" t="str">
        <f>'2) SPJ-1 SP2D BAP skrg'!B3:AN3</f>
        <v>PROGRAM PENGEMBANGAN KAPASITAS PENERAPAN-SPM DIKDAS</v>
      </c>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row>
    <row r="4" spans="2:40" ht="16.5">
      <c r="B4" s="333" t="e">
        <f>'2) SPJ-1 SP2D BAP skrg'!B4:AN4</f>
        <v>#REF!</v>
      </c>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333"/>
    </row>
    <row r="5" spans="2:40" ht="16.5">
      <c r="B5" s="180" t="s">
        <v>115</v>
      </c>
      <c r="C5" s="180"/>
      <c r="D5" s="181" t="s">
        <v>2</v>
      </c>
      <c r="E5" s="180" t="s">
        <v>85</v>
      </c>
      <c r="F5" s="182"/>
      <c r="G5" s="183"/>
      <c r="H5" s="182"/>
      <c r="I5" s="182"/>
      <c r="J5" s="183"/>
      <c r="K5" s="182"/>
      <c r="L5" s="182"/>
      <c r="M5" s="182"/>
      <c r="N5" s="182"/>
      <c r="O5" s="182"/>
      <c r="P5" s="182"/>
      <c r="Q5" s="182"/>
      <c r="R5" s="182"/>
      <c r="S5" s="182"/>
      <c r="T5" s="182"/>
      <c r="U5" s="184"/>
      <c r="V5" s="182"/>
      <c r="W5" s="182"/>
      <c r="X5" s="182"/>
      <c r="Y5" s="182"/>
      <c r="Z5" s="182"/>
      <c r="AA5" s="182"/>
      <c r="AB5" s="182"/>
      <c r="AC5" s="182"/>
      <c r="AD5" s="182"/>
      <c r="AE5" s="182"/>
      <c r="AF5" s="182"/>
      <c r="AG5" s="182"/>
      <c r="AH5" s="182"/>
      <c r="AI5" s="182"/>
      <c r="AJ5" s="182"/>
      <c r="AK5" s="182"/>
      <c r="AL5" s="182"/>
      <c r="AM5" s="182"/>
      <c r="AN5" s="182"/>
    </row>
    <row r="6" spans="2:40" ht="16.5">
      <c r="B6" s="180" t="s">
        <v>132</v>
      </c>
      <c r="C6" s="180"/>
      <c r="D6" s="181" t="s">
        <v>2</v>
      </c>
      <c r="E6" s="180" t="e">
        <f>#REF!</f>
        <v>#REF!</v>
      </c>
      <c r="F6" s="182"/>
      <c r="G6" s="183"/>
      <c r="H6" s="182"/>
      <c r="I6" s="182"/>
      <c r="J6" s="183"/>
      <c r="K6" s="182"/>
      <c r="L6" s="182"/>
      <c r="M6" s="182"/>
      <c r="N6" s="182"/>
      <c r="O6" s="182"/>
      <c r="P6" s="182"/>
      <c r="Q6" s="182"/>
      <c r="R6" s="182"/>
      <c r="S6" s="182"/>
      <c r="T6" s="182"/>
      <c r="U6" s="184"/>
      <c r="V6" s="182"/>
      <c r="W6" s="182"/>
      <c r="X6" s="182"/>
      <c r="Y6" s="182"/>
      <c r="Z6" s="182"/>
      <c r="AA6" s="182"/>
      <c r="AB6" s="182"/>
      <c r="AC6" s="182"/>
      <c r="AD6" s="182"/>
      <c r="AE6" s="182"/>
      <c r="AF6" s="182"/>
      <c r="AG6" s="182"/>
      <c r="AH6" s="182"/>
      <c r="AI6" s="182"/>
      <c r="AJ6" s="182"/>
      <c r="AK6" s="182"/>
      <c r="AL6" s="182"/>
      <c r="AM6" s="182"/>
      <c r="AN6" s="182"/>
    </row>
    <row r="7" spans="2:40" ht="16.5">
      <c r="B7" s="180" t="s">
        <v>131</v>
      </c>
      <c r="C7" s="180"/>
      <c r="D7" s="181" t="s">
        <v>2</v>
      </c>
      <c r="E7" s="185" t="e">
        <f>#REF!</f>
        <v>#REF!</v>
      </c>
      <c r="F7" s="186"/>
      <c r="G7" s="187"/>
      <c r="H7" s="186"/>
      <c r="I7" s="186"/>
      <c r="J7" s="187"/>
      <c r="K7" s="182"/>
      <c r="L7" s="182"/>
      <c r="M7" s="182"/>
      <c r="N7" s="182"/>
      <c r="O7" s="182"/>
      <c r="P7" s="182"/>
      <c r="Q7" s="182"/>
      <c r="R7" s="182"/>
      <c r="S7" s="182"/>
      <c r="T7" s="182"/>
      <c r="U7" s="184"/>
      <c r="V7" s="182"/>
      <c r="W7" s="182"/>
      <c r="X7" s="182"/>
      <c r="Y7" s="182"/>
      <c r="Z7" s="182"/>
      <c r="AA7" s="182"/>
      <c r="AB7" s="182"/>
      <c r="AC7" s="182"/>
      <c r="AD7" s="182"/>
      <c r="AE7" s="182"/>
      <c r="AF7" s="182"/>
      <c r="AG7" s="182"/>
      <c r="AH7" s="182"/>
      <c r="AI7" s="182"/>
      <c r="AJ7" s="182"/>
      <c r="AK7" s="182"/>
      <c r="AL7" s="182"/>
      <c r="AM7" s="182"/>
      <c r="AN7" s="182"/>
    </row>
    <row r="8" spans="2:40" ht="16.5">
      <c r="B8" s="180" t="s">
        <v>137</v>
      </c>
      <c r="C8" s="180"/>
      <c r="D8" s="181" t="s">
        <v>2</v>
      </c>
      <c r="E8" s="217" t="s">
        <v>296</v>
      </c>
      <c r="F8" s="188"/>
      <c r="G8" s="188"/>
      <c r="H8" s="188"/>
      <c r="I8" s="186"/>
      <c r="J8" s="187"/>
      <c r="K8" s="182"/>
      <c r="L8" s="182"/>
      <c r="M8" s="182"/>
      <c r="N8" s="182"/>
      <c r="O8" s="182"/>
      <c r="P8" s="182"/>
      <c r="Q8" s="182"/>
      <c r="R8" s="182"/>
      <c r="S8" s="182"/>
      <c r="T8" s="182"/>
      <c r="U8" s="184"/>
      <c r="V8" s="182"/>
      <c r="W8" s="182"/>
      <c r="X8" s="182"/>
      <c r="Y8" s="182"/>
      <c r="Z8" s="182"/>
      <c r="AA8" s="182"/>
      <c r="AB8" s="182"/>
      <c r="AC8" s="182"/>
      <c r="AD8" s="182"/>
      <c r="AE8" s="182"/>
      <c r="AF8" s="182"/>
      <c r="AG8" s="182"/>
      <c r="AH8" s="182"/>
      <c r="AI8" s="182"/>
      <c r="AJ8" s="182"/>
      <c r="AK8" s="182"/>
      <c r="AL8" s="182"/>
      <c r="AM8" s="182"/>
      <c r="AN8" s="182"/>
    </row>
    <row r="9" spans="2:40" ht="16.5">
      <c r="B9" s="180" t="s">
        <v>138</v>
      </c>
      <c r="C9" s="180"/>
      <c r="D9" s="181" t="s">
        <v>2</v>
      </c>
      <c r="E9" s="188" t="str">
        <f>'6) SPJ-5 Pelatihan KKG skrg'!E9</f>
        <v>1152/Kuasa BUD/DISDIK/2016</v>
      </c>
      <c r="F9" s="189"/>
      <c r="G9" s="189"/>
      <c r="H9" s="189"/>
      <c r="I9" s="189"/>
      <c r="J9" s="187"/>
      <c r="K9" s="182"/>
      <c r="L9" s="182"/>
      <c r="M9" s="182"/>
      <c r="N9" s="182"/>
      <c r="O9" s="182"/>
      <c r="P9" s="182"/>
      <c r="Q9" s="182"/>
      <c r="R9" s="182"/>
      <c r="S9" s="182"/>
      <c r="T9" s="182"/>
      <c r="U9" s="184"/>
      <c r="V9" s="182"/>
      <c r="W9" s="182"/>
      <c r="X9" s="182"/>
      <c r="Y9" s="182"/>
      <c r="Z9" s="182"/>
      <c r="AA9" s="182"/>
      <c r="AB9" s="182"/>
      <c r="AC9" s="182"/>
      <c r="AD9" s="182"/>
      <c r="AE9" s="182"/>
      <c r="AF9" s="182"/>
      <c r="AG9" s="182"/>
      <c r="AH9" s="182"/>
      <c r="AI9" s="182"/>
      <c r="AJ9" s="182"/>
      <c r="AK9" s="182"/>
      <c r="AL9" s="182"/>
      <c r="AM9" s="182"/>
      <c r="AN9" s="182"/>
    </row>
    <row r="10" spans="2:40" s="15" customFormat="1" ht="16.5">
      <c r="B10" s="320" t="s">
        <v>70</v>
      </c>
      <c r="C10" s="334" t="s">
        <v>0</v>
      </c>
      <c r="D10" s="335"/>
      <c r="E10" s="335"/>
      <c r="F10" s="335"/>
      <c r="G10" s="335"/>
      <c r="H10" s="335"/>
      <c r="I10" s="335"/>
      <c r="J10" s="335"/>
      <c r="K10" s="335"/>
      <c r="L10" s="335"/>
      <c r="M10" s="335"/>
      <c r="N10" s="335"/>
      <c r="O10" s="336"/>
      <c r="P10" s="320" t="s">
        <v>72</v>
      </c>
      <c r="Q10" s="320" t="s">
        <v>116</v>
      </c>
      <c r="R10" s="321" t="s">
        <v>117</v>
      </c>
      <c r="S10" s="321"/>
      <c r="T10" s="321"/>
      <c r="U10" s="321"/>
      <c r="V10" s="321"/>
      <c r="W10" s="321"/>
      <c r="X10" s="321"/>
      <c r="Y10" s="321"/>
      <c r="Z10" s="321"/>
      <c r="AA10" s="321"/>
      <c r="AB10" s="321"/>
      <c r="AC10" s="332" t="s">
        <v>167</v>
      </c>
      <c r="AD10" s="332"/>
      <c r="AE10" s="332"/>
      <c r="AF10" s="332"/>
      <c r="AG10" s="332"/>
      <c r="AH10" s="332"/>
      <c r="AI10" s="332"/>
      <c r="AJ10" s="332"/>
      <c r="AK10" s="332"/>
      <c r="AL10" s="332"/>
      <c r="AM10" s="332"/>
      <c r="AN10" s="320" t="s">
        <v>133</v>
      </c>
    </row>
    <row r="11" spans="2:40" s="15" customFormat="1" ht="16.5">
      <c r="B11" s="320"/>
      <c r="C11" s="337"/>
      <c r="D11" s="338"/>
      <c r="E11" s="338"/>
      <c r="F11" s="338"/>
      <c r="G11" s="338"/>
      <c r="H11" s="338"/>
      <c r="I11" s="338"/>
      <c r="J11" s="338"/>
      <c r="K11" s="338"/>
      <c r="L11" s="338"/>
      <c r="M11" s="338"/>
      <c r="N11" s="338"/>
      <c r="O11" s="339"/>
      <c r="P11" s="320"/>
      <c r="Q11" s="320"/>
      <c r="R11" s="325" t="s">
        <v>134</v>
      </c>
      <c r="S11" s="328" t="s">
        <v>73</v>
      </c>
      <c r="T11" s="328" t="s">
        <v>74</v>
      </c>
      <c r="U11" s="328" t="s">
        <v>75</v>
      </c>
      <c r="V11" s="328" t="s">
        <v>76</v>
      </c>
      <c r="W11" s="329" t="s">
        <v>77</v>
      </c>
      <c r="X11" s="330"/>
      <c r="Y11" s="330"/>
      <c r="Z11" s="330"/>
      <c r="AA11" s="330"/>
      <c r="AB11" s="331"/>
      <c r="AC11" s="308" t="s">
        <v>134</v>
      </c>
      <c r="AD11" s="311" t="s">
        <v>73</v>
      </c>
      <c r="AE11" s="311" t="s">
        <v>74</v>
      </c>
      <c r="AF11" s="311" t="s">
        <v>75</v>
      </c>
      <c r="AG11" s="311" t="s">
        <v>76</v>
      </c>
      <c r="AH11" s="322" t="s">
        <v>77</v>
      </c>
      <c r="AI11" s="323"/>
      <c r="AJ11" s="323"/>
      <c r="AK11" s="323"/>
      <c r="AL11" s="323"/>
      <c r="AM11" s="324"/>
      <c r="AN11" s="320"/>
    </row>
    <row r="12" spans="2:40" s="15" customFormat="1" ht="16.5">
      <c r="B12" s="320"/>
      <c r="C12" s="337"/>
      <c r="D12" s="338"/>
      <c r="E12" s="338"/>
      <c r="F12" s="338"/>
      <c r="G12" s="338"/>
      <c r="H12" s="338"/>
      <c r="I12" s="338"/>
      <c r="J12" s="338"/>
      <c r="K12" s="338"/>
      <c r="L12" s="338"/>
      <c r="M12" s="338"/>
      <c r="N12" s="338"/>
      <c r="O12" s="339"/>
      <c r="P12" s="320"/>
      <c r="Q12" s="320"/>
      <c r="R12" s="326"/>
      <c r="S12" s="328"/>
      <c r="T12" s="328"/>
      <c r="U12" s="328"/>
      <c r="V12" s="328"/>
      <c r="W12" s="312" t="s">
        <v>78</v>
      </c>
      <c r="X12" s="314" t="s">
        <v>79</v>
      </c>
      <c r="Y12" s="315"/>
      <c r="Z12" s="316" t="s">
        <v>80</v>
      </c>
      <c r="AA12" s="316" t="s">
        <v>81</v>
      </c>
      <c r="AB12" s="316" t="s">
        <v>82</v>
      </c>
      <c r="AC12" s="309"/>
      <c r="AD12" s="311"/>
      <c r="AE12" s="311"/>
      <c r="AF12" s="311"/>
      <c r="AG12" s="311"/>
      <c r="AH12" s="317" t="s">
        <v>78</v>
      </c>
      <c r="AI12" s="318" t="s">
        <v>79</v>
      </c>
      <c r="AJ12" s="319"/>
      <c r="AK12" s="306" t="s">
        <v>80</v>
      </c>
      <c r="AL12" s="306" t="s">
        <v>81</v>
      </c>
      <c r="AM12" s="306" t="s">
        <v>82</v>
      </c>
      <c r="AN12" s="320"/>
    </row>
    <row r="13" spans="2:40" s="15" customFormat="1" ht="45">
      <c r="B13" s="320"/>
      <c r="C13" s="340"/>
      <c r="D13" s="341"/>
      <c r="E13" s="341"/>
      <c r="F13" s="341"/>
      <c r="G13" s="341"/>
      <c r="H13" s="341"/>
      <c r="I13" s="341"/>
      <c r="J13" s="341"/>
      <c r="K13" s="341"/>
      <c r="L13" s="341"/>
      <c r="M13" s="341"/>
      <c r="N13" s="341"/>
      <c r="O13" s="342"/>
      <c r="P13" s="320"/>
      <c r="Q13" s="320"/>
      <c r="R13" s="327"/>
      <c r="S13" s="328"/>
      <c r="T13" s="328"/>
      <c r="U13" s="328"/>
      <c r="V13" s="328"/>
      <c r="W13" s="313"/>
      <c r="X13" s="190" t="s">
        <v>83</v>
      </c>
      <c r="Y13" s="190" t="s">
        <v>84</v>
      </c>
      <c r="Z13" s="313"/>
      <c r="AA13" s="313"/>
      <c r="AB13" s="313"/>
      <c r="AC13" s="310"/>
      <c r="AD13" s="311"/>
      <c r="AE13" s="311"/>
      <c r="AF13" s="311"/>
      <c r="AG13" s="311"/>
      <c r="AH13" s="307"/>
      <c r="AI13" s="191" t="s">
        <v>83</v>
      </c>
      <c r="AJ13" s="191" t="s">
        <v>84</v>
      </c>
      <c r="AK13" s="307"/>
      <c r="AL13" s="307"/>
      <c r="AM13" s="307"/>
      <c r="AN13" s="320"/>
    </row>
    <row r="14" spans="2:40" s="15" customFormat="1" ht="16.5">
      <c r="B14" s="192" t="s">
        <v>182</v>
      </c>
      <c r="C14" s="303" t="s">
        <v>183</v>
      </c>
      <c r="D14" s="304"/>
      <c r="E14" s="304"/>
      <c r="F14" s="304"/>
      <c r="G14" s="304"/>
      <c r="H14" s="304"/>
      <c r="I14" s="304"/>
      <c r="J14" s="304"/>
      <c r="K14" s="304"/>
      <c r="L14" s="304"/>
      <c r="M14" s="304"/>
      <c r="N14" s="304"/>
      <c r="O14" s="305"/>
      <c r="P14" s="193" t="s">
        <v>184</v>
      </c>
      <c r="Q14" s="194" t="s">
        <v>185</v>
      </c>
      <c r="R14" s="194" t="s">
        <v>186</v>
      </c>
      <c r="S14" s="193" t="s">
        <v>187</v>
      </c>
      <c r="T14" s="194" t="s">
        <v>188</v>
      </c>
      <c r="U14" s="194" t="s">
        <v>189</v>
      </c>
      <c r="V14" s="194" t="s">
        <v>190</v>
      </c>
      <c r="W14" s="194" t="s">
        <v>191</v>
      </c>
      <c r="X14" s="194" t="s">
        <v>192</v>
      </c>
      <c r="Y14" s="194" t="s">
        <v>193</v>
      </c>
      <c r="Z14" s="194" t="s">
        <v>194</v>
      </c>
      <c r="AA14" s="194" t="s">
        <v>195</v>
      </c>
      <c r="AB14" s="194" t="s">
        <v>197</v>
      </c>
      <c r="AC14" s="195"/>
      <c r="AD14" s="196"/>
      <c r="AE14" s="196"/>
      <c r="AF14" s="196"/>
      <c r="AG14" s="196"/>
      <c r="AH14" s="190"/>
      <c r="AI14" s="190"/>
      <c r="AJ14" s="190"/>
      <c r="AK14" s="190"/>
      <c r="AL14" s="190"/>
      <c r="AM14" s="190"/>
      <c r="AN14" s="194" t="s">
        <v>198</v>
      </c>
    </row>
    <row r="15" spans="2:52" ht="16.5">
      <c r="B15" s="197">
        <v>1</v>
      </c>
      <c r="C15" s="198" t="s">
        <v>278</v>
      </c>
      <c r="D15" s="199"/>
      <c r="E15" s="200"/>
      <c r="F15" s="200"/>
      <c r="G15" s="201"/>
      <c r="H15" s="200"/>
      <c r="I15" s="200"/>
      <c r="J15" s="201"/>
      <c r="K15" s="200"/>
      <c r="L15" s="200"/>
      <c r="M15" s="200"/>
      <c r="N15" s="200"/>
      <c r="O15" s="202"/>
      <c r="P15" s="203">
        <f aca="true" t="shared" si="0" ref="P15:P21">H15*E15*K15</f>
        <v>0</v>
      </c>
      <c r="Q15" s="200"/>
      <c r="R15" s="204"/>
      <c r="S15" s="204"/>
      <c r="T15" s="204"/>
      <c r="U15" s="204"/>
      <c r="V15" s="204"/>
      <c r="W15" s="204"/>
      <c r="X15" s="204"/>
      <c r="Y15" s="204"/>
      <c r="Z15" s="204"/>
      <c r="AA15" s="204"/>
      <c r="AB15" s="205"/>
      <c r="AC15" s="206">
        <f>$P15*R15</f>
        <v>0</v>
      </c>
      <c r="AD15" s="206">
        <f>$P15*S15</f>
        <v>0</v>
      </c>
      <c r="AE15" s="206">
        <f>$P15*T15</f>
        <v>0</v>
      </c>
      <c r="AF15" s="206">
        <f>$P15*U15</f>
        <v>0</v>
      </c>
      <c r="AG15" s="206">
        <f aca="true" t="shared" si="1" ref="AG15:AG21">IF(U15&gt;0,E15*H15*K15*V15,$P15*V15)</f>
        <v>0</v>
      </c>
      <c r="AH15" s="206">
        <f>IF($U15&gt;0,0,$P15*W15)</f>
        <v>0</v>
      </c>
      <c r="AI15" s="206">
        <f>IF($U15&gt;0,0,$P15*X15)</f>
        <v>0</v>
      </c>
      <c r="AJ15" s="206">
        <f>IF($U15&gt;0,0,$P15*Y15)</f>
        <v>0</v>
      </c>
      <c r="AK15" s="206">
        <f>IF($AB15&gt;0,E15*K15*Z15,$P15*Z15)</f>
        <v>0</v>
      </c>
      <c r="AL15" s="206">
        <f>IF($AB15&gt;0,AA15*2,0)</f>
        <v>0</v>
      </c>
      <c r="AM15" s="206">
        <f>IF(U15&gt;0,E15*H15*K15*AB15,P15*AB15)</f>
        <v>0</v>
      </c>
      <c r="AN15" s="206">
        <f>SUM(AC15:AM15)</f>
        <v>0</v>
      </c>
      <c r="AO15" s="11"/>
      <c r="AP15" s="11"/>
      <c r="AQ15" s="11"/>
      <c r="AR15" s="11"/>
      <c r="AS15" s="11"/>
      <c r="AT15" s="11"/>
      <c r="AU15" s="11"/>
      <c r="AV15" s="11"/>
      <c r="AW15" s="11"/>
      <c r="AX15" s="11"/>
      <c r="AY15" s="11"/>
      <c r="AZ15" s="11"/>
    </row>
    <row r="16" spans="2:40" ht="16.5">
      <c r="B16" s="197"/>
      <c r="C16" s="207" t="s">
        <v>295</v>
      </c>
      <c r="D16" s="199"/>
      <c r="E16" s="200">
        <v>39</v>
      </c>
      <c r="F16" s="200" t="s">
        <v>141</v>
      </c>
      <c r="G16" s="201" t="s">
        <v>89</v>
      </c>
      <c r="H16" s="200">
        <v>10</v>
      </c>
      <c r="I16" s="200" t="s">
        <v>279</v>
      </c>
      <c r="J16" s="201" t="s">
        <v>89</v>
      </c>
      <c r="K16" s="200">
        <v>1</v>
      </c>
      <c r="L16" s="200" t="s">
        <v>279</v>
      </c>
      <c r="M16" s="200"/>
      <c r="N16" s="200"/>
      <c r="O16" s="202"/>
      <c r="P16" s="203">
        <f t="shared" si="0"/>
        <v>390</v>
      </c>
      <c r="Q16" s="200"/>
      <c r="R16" s="204"/>
      <c r="S16" s="204"/>
      <c r="T16" s="204"/>
      <c r="U16" s="204">
        <v>156500</v>
      </c>
      <c r="V16" s="204"/>
      <c r="W16" s="204"/>
      <c r="X16" s="204"/>
      <c r="Y16" s="204"/>
      <c r="Z16" s="204"/>
      <c r="AA16" s="204"/>
      <c r="AB16" s="205"/>
      <c r="AC16" s="206">
        <f aca="true" t="shared" si="2" ref="AC16:AF21">$P16*R16</f>
        <v>0</v>
      </c>
      <c r="AD16" s="206">
        <f t="shared" si="2"/>
        <v>0</v>
      </c>
      <c r="AE16" s="206">
        <f t="shared" si="2"/>
        <v>0</v>
      </c>
      <c r="AF16" s="206">
        <f t="shared" si="2"/>
        <v>61035000</v>
      </c>
      <c r="AG16" s="206">
        <f t="shared" si="1"/>
        <v>0</v>
      </c>
      <c r="AH16" s="206">
        <f aca="true" t="shared" si="3" ref="AH16:AJ21">IF($U16&gt;0,0,$P16*W16)</f>
        <v>0</v>
      </c>
      <c r="AI16" s="206">
        <f t="shared" si="3"/>
        <v>0</v>
      </c>
      <c r="AJ16" s="206">
        <f t="shared" si="3"/>
        <v>0</v>
      </c>
      <c r="AK16" s="206">
        <f aca="true" t="shared" si="4" ref="AK16:AK21">IF($AB16&gt;0,E16*K16*Z16,$P16*Z16)</f>
        <v>0</v>
      </c>
      <c r="AL16" s="206">
        <f aca="true" t="shared" si="5" ref="AL16:AL21">IF($AB16&gt;0,AA16*2,0)</f>
        <v>0</v>
      </c>
      <c r="AM16" s="206">
        <f aca="true" t="shared" si="6" ref="AM16:AM21">IF(U16&gt;0,E16*H16*K16*AB16,P16*AB16)</f>
        <v>0</v>
      </c>
      <c r="AN16" s="206">
        <f aca="true" t="shared" si="7" ref="AN16:AN21">SUM(AC16:AM16)</f>
        <v>61035000</v>
      </c>
    </row>
    <row r="17" spans="2:40" ht="22.5">
      <c r="B17" s="197"/>
      <c r="C17" s="198" t="s">
        <v>155</v>
      </c>
      <c r="D17" s="208"/>
      <c r="E17" s="200"/>
      <c r="F17" s="200"/>
      <c r="G17" s="201"/>
      <c r="H17" s="200"/>
      <c r="I17" s="200"/>
      <c r="J17" s="201"/>
      <c r="K17" s="200"/>
      <c r="L17" s="200"/>
      <c r="M17" s="200"/>
      <c r="N17" s="200"/>
      <c r="O17" s="202"/>
      <c r="P17" s="203">
        <f t="shared" si="0"/>
        <v>0</v>
      </c>
      <c r="Q17" s="200"/>
      <c r="R17" s="204"/>
      <c r="S17" s="204"/>
      <c r="T17" s="204"/>
      <c r="U17" s="204"/>
      <c r="V17" s="204"/>
      <c r="W17" s="204"/>
      <c r="X17" s="204"/>
      <c r="Y17" s="204"/>
      <c r="Z17" s="204"/>
      <c r="AA17" s="204"/>
      <c r="AB17" s="205"/>
      <c r="AC17" s="206">
        <f t="shared" si="2"/>
        <v>0</v>
      </c>
      <c r="AD17" s="206">
        <f t="shared" si="2"/>
        <v>0</v>
      </c>
      <c r="AE17" s="206">
        <f t="shared" si="2"/>
        <v>0</v>
      </c>
      <c r="AF17" s="206">
        <f t="shared" si="2"/>
        <v>0</v>
      </c>
      <c r="AG17" s="206">
        <f t="shared" si="1"/>
        <v>0</v>
      </c>
      <c r="AH17" s="206">
        <f t="shared" si="3"/>
        <v>0</v>
      </c>
      <c r="AI17" s="206">
        <f t="shared" si="3"/>
        <v>0</v>
      </c>
      <c r="AJ17" s="206">
        <f t="shared" si="3"/>
        <v>0</v>
      </c>
      <c r="AK17" s="206">
        <f t="shared" si="4"/>
        <v>0</v>
      </c>
      <c r="AL17" s="206">
        <f t="shared" si="5"/>
        <v>0</v>
      </c>
      <c r="AM17" s="206">
        <f t="shared" si="6"/>
        <v>0</v>
      </c>
      <c r="AN17" s="206">
        <f t="shared" si="7"/>
        <v>0</v>
      </c>
    </row>
    <row r="18" spans="2:40" ht="16.5">
      <c r="B18" s="197"/>
      <c r="C18" s="198" t="s">
        <v>284</v>
      </c>
      <c r="D18" s="208"/>
      <c r="E18" s="200">
        <v>1</v>
      </c>
      <c r="F18" s="200" t="s">
        <v>285</v>
      </c>
      <c r="G18" s="201" t="s">
        <v>89</v>
      </c>
      <c r="H18" s="200">
        <v>1</v>
      </c>
      <c r="I18" s="200" t="s">
        <v>290</v>
      </c>
      <c r="J18" s="201" t="s">
        <v>89</v>
      </c>
      <c r="K18" s="200">
        <v>1</v>
      </c>
      <c r="L18" s="200" t="s">
        <v>283</v>
      </c>
      <c r="M18" s="200">
        <v>0</v>
      </c>
      <c r="N18" s="200" t="s">
        <v>285</v>
      </c>
      <c r="O18" s="202"/>
      <c r="P18" s="203">
        <f t="shared" si="0"/>
        <v>1</v>
      </c>
      <c r="Q18" s="200"/>
      <c r="R18" s="204">
        <v>2163900</v>
      </c>
      <c r="S18" s="204"/>
      <c r="T18" s="204"/>
      <c r="U18" s="204"/>
      <c r="V18" s="204"/>
      <c r="W18" s="204"/>
      <c r="X18" s="204"/>
      <c r="Y18" s="204"/>
      <c r="Z18" s="204"/>
      <c r="AA18" s="204"/>
      <c r="AB18" s="205"/>
      <c r="AC18" s="206">
        <f t="shared" si="2"/>
        <v>2163900</v>
      </c>
      <c r="AD18" s="206">
        <f t="shared" si="2"/>
        <v>0</v>
      </c>
      <c r="AE18" s="206">
        <f t="shared" si="2"/>
        <v>0</v>
      </c>
      <c r="AF18" s="206">
        <f t="shared" si="2"/>
        <v>0</v>
      </c>
      <c r="AG18" s="206">
        <f t="shared" si="1"/>
        <v>0</v>
      </c>
      <c r="AH18" s="206">
        <f t="shared" si="3"/>
        <v>0</v>
      </c>
      <c r="AI18" s="206">
        <f t="shared" si="3"/>
        <v>0</v>
      </c>
      <c r="AJ18" s="206">
        <f t="shared" si="3"/>
        <v>0</v>
      </c>
      <c r="AK18" s="206">
        <f t="shared" si="4"/>
        <v>0</v>
      </c>
      <c r="AL18" s="206">
        <f t="shared" si="5"/>
        <v>0</v>
      </c>
      <c r="AM18" s="206">
        <f t="shared" si="6"/>
        <v>0</v>
      </c>
      <c r="AN18" s="206">
        <f t="shared" si="7"/>
        <v>2163900</v>
      </c>
    </row>
    <row r="19" spans="2:40" ht="16.5">
      <c r="B19" s="197"/>
      <c r="C19" s="207" t="s">
        <v>289</v>
      </c>
      <c r="D19" s="199"/>
      <c r="E19" s="200">
        <v>1</v>
      </c>
      <c r="F19" s="200" t="s">
        <v>285</v>
      </c>
      <c r="G19" s="201" t="s">
        <v>89</v>
      </c>
      <c r="H19" s="200">
        <v>1</v>
      </c>
      <c r="I19" s="200" t="s">
        <v>290</v>
      </c>
      <c r="J19" s="201"/>
      <c r="K19" s="200">
        <v>1</v>
      </c>
      <c r="L19" s="200"/>
      <c r="M19" s="200">
        <v>1</v>
      </c>
      <c r="N19" s="200" t="s">
        <v>285</v>
      </c>
      <c r="O19" s="202"/>
      <c r="P19" s="203">
        <f t="shared" si="0"/>
        <v>1</v>
      </c>
      <c r="Q19" s="200"/>
      <c r="R19" s="204"/>
      <c r="S19" s="204"/>
      <c r="T19" s="204"/>
      <c r="U19" s="204"/>
      <c r="V19" s="204"/>
      <c r="W19" s="204"/>
      <c r="X19" s="204"/>
      <c r="Y19" s="204"/>
      <c r="Z19" s="204"/>
      <c r="AA19" s="204"/>
      <c r="AB19" s="205"/>
      <c r="AC19" s="206">
        <f t="shared" si="2"/>
        <v>0</v>
      </c>
      <c r="AD19" s="206">
        <f t="shared" si="2"/>
        <v>0</v>
      </c>
      <c r="AE19" s="206">
        <f t="shared" si="2"/>
        <v>0</v>
      </c>
      <c r="AF19" s="206">
        <f t="shared" si="2"/>
        <v>0</v>
      </c>
      <c r="AG19" s="206">
        <f t="shared" si="1"/>
        <v>0</v>
      </c>
      <c r="AH19" s="206">
        <f t="shared" si="3"/>
        <v>0</v>
      </c>
      <c r="AI19" s="206">
        <f t="shared" si="3"/>
        <v>0</v>
      </c>
      <c r="AJ19" s="206">
        <f t="shared" si="3"/>
        <v>0</v>
      </c>
      <c r="AK19" s="206">
        <f t="shared" si="4"/>
        <v>0</v>
      </c>
      <c r="AL19" s="206">
        <f t="shared" si="5"/>
        <v>0</v>
      </c>
      <c r="AM19" s="206">
        <f t="shared" si="6"/>
        <v>0</v>
      </c>
      <c r="AN19" s="206">
        <f t="shared" si="7"/>
        <v>0</v>
      </c>
    </row>
    <row r="20" spans="2:40" ht="16.5">
      <c r="B20" s="197"/>
      <c r="C20" s="207" t="s">
        <v>158</v>
      </c>
      <c r="D20" s="199"/>
      <c r="E20" s="200">
        <v>1</v>
      </c>
      <c r="F20" s="200" t="s">
        <v>286</v>
      </c>
      <c r="G20" s="201" t="s">
        <v>89</v>
      </c>
      <c r="H20" s="200">
        <v>1</v>
      </c>
      <c r="I20" s="200" t="s">
        <v>290</v>
      </c>
      <c r="J20" s="201"/>
      <c r="K20" s="200">
        <v>1</v>
      </c>
      <c r="L20" s="200"/>
      <c r="M20" s="200">
        <v>0</v>
      </c>
      <c r="N20" s="200" t="s">
        <v>286</v>
      </c>
      <c r="O20" s="209"/>
      <c r="P20" s="203">
        <f t="shared" si="0"/>
        <v>1</v>
      </c>
      <c r="Q20" s="200"/>
      <c r="R20" s="204"/>
      <c r="S20" s="204"/>
      <c r="T20" s="204"/>
      <c r="U20" s="204"/>
      <c r="V20" s="204"/>
      <c r="W20" s="204"/>
      <c r="X20" s="204"/>
      <c r="Y20" s="204"/>
      <c r="Z20" s="204"/>
      <c r="AA20" s="204"/>
      <c r="AB20" s="205"/>
      <c r="AC20" s="206">
        <f t="shared" si="2"/>
        <v>0</v>
      </c>
      <c r="AD20" s="206">
        <f t="shared" si="2"/>
        <v>0</v>
      </c>
      <c r="AE20" s="206">
        <f t="shared" si="2"/>
        <v>0</v>
      </c>
      <c r="AF20" s="206">
        <f t="shared" si="2"/>
        <v>0</v>
      </c>
      <c r="AG20" s="206">
        <f t="shared" si="1"/>
        <v>0</v>
      </c>
      <c r="AH20" s="206">
        <f t="shared" si="3"/>
        <v>0</v>
      </c>
      <c r="AI20" s="206">
        <f t="shared" si="3"/>
        <v>0</v>
      </c>
      <c r="AJ20" s="206">
        <f t="shared" si="3"/>
        <v>0</v>
      </c>
      <c r="AK20" s="206">
        <f t="shared" si="4"/>
        <v>0</v>
      </c>
      <c r="AL20" s="206">
        <f t="shared" si="5"/>
        <v>0</v>
      </c>
      <c r="AM20" s="206">
        <f t="shared" si="6"/>
        <v>0</v>
      </c>
      <c r="AN20" s="206">
        <f t="shared" si="7"/>
        <v>0</v>
      </c>
    </row>
    <row r="21" spans="2:40" ht="16.5">
      <c r="B21" s="197"/>
      <c r="C21" s="207"/>
      <c r="D21" s="199"/>
      <c r="E21" s="200"/>
      <c r="F21" s="200"/>
      <c r="G21" s="201"/>
      <c r="H21" s="200"/>
      <c r="I21" s="200"/>
      <c r="J21" s="201"/>
      <c r="K21" s="200"/>
      <c r="L21" s="200"/>
      <c r="M21" s="200"/>
      <c r="N21" s="200"/>
      <c r="O21" s="202"/>
      <c r="P21" s="203">
        <f t="shared" si="0"/>
        <v>0</v>
      </c>
      <c r="Q21" s="200"/>
      <c r="R21" s="204"/>
      <c r="S21" s="204"/>
      <c r="T21" s="204"/>
      <c r="U21" s="204"/>
      <c r="V21" s="204"/>
      <c r="W21" s="204"/>
      <c r="X21" s="204"/>
      <c r="Y21" s="204"/>
      <c r="Z21" s="204"/>
      <c r="AA21" s="204"/>
      <c r="AB21" s="205"/>
      <c r="AC21" s="206">
        <f t="shared" si="2"/>
        <v>0</v>
      </c>
      <c r="AD21" s="206">
        <f t="shared" si="2"/>
        <v>0</v>
      </c>
      <c r="AE21" s="206">
        <f t="shared" si="2"/>
        <v>0</v>
      </c>
      <c r="AF21" s="206">
        <f t="shared" si="2"/>
        <v>0</v>
      </c>
      <c r="AG21" s="206">
        <f t="shared" si="1"/>
        <v>0</v>
      </c>
      <c r="AH21" s="206">
        <f t="shared" si="3"/>
        <v>0</v>
      </c>
      <c r="AI21" s="206">
        <f t="shared" si="3"/>
        <v>0</v>
      </c>
      <c r="AJ21" s="206">
        <f t="shared" si="3"/>
        <v>0</v>
      </c>
      <c r="AK21" s="206">
        <f t="shared" si="4"/>
        <v>0</v>
      </c>
      <c r="AL21" s="206">
        <f t="shared" si="5"/>
        <v>0</v>
      </c>
      <c r="AM21" s="206">
        <f t="shared" si="6"/>
        <v>0</v>
      </c>
      <c r="AN21" s="206">
        <f t="shared" si="7"/>
        <v>0</v>
      </c>
    </row>
    <row r="22" spans="2:40" ht="16.5">
      <c r="B22" s="210"/>
      <c r="C22" s="211" t="s">
        <v>139</v>
      </c>
      <c r="D22" s="212"/>
      <c r="E22" s="212">
        <f>SUM(E15:E16)</f>
        <v>39</v>
      </c>
      <c r="F22" s="212">
        <f>F15</f>
        <v>0</v>
      </c>
      <c r="G22" s="213"/>
      <c r="H22" s="212"/>
      <c r="I22" s="212"/>
      <c r="J22" s="213"/>
      <c r="K22" s="212"/>
      <c r="L22" s="212"/>
      <c r="M22" s="212"/>
      <c r="N22" s="212"/>
      <c r="O22" s="214"/>
      <c r="P22" s="212"/>
      <c r="Q22" s="212"/>
      <c r="R22" s="212"/>
      <c r="S22" s="212"/>
      <c r="T22" s="212"/>
      <c r="U22" s="215"/>
      <c r="V22" s="212"/>
      <c r="W22" s="212"/>
      <c r="X22" s="212"/>
      <c r="Y22" s="212"/>
      <c r="Z22" s="212"/>
      <c r="AA22" s="212"/>
      <c r="AB22" s="214"/>
      <c r="AC22" s="214"/>
      <c r="AD22" s="214"/>
      <c r="AE22" s="214"/>
      <c r="AF22" s="214"/>
      <c r="AG22" s="214"/>
      <c r="AH22" s="214"/>
      <c r="AI22" s="214"/>
      <c r="AJ22" s="214"/>
      <c r="AK22" s="214"/>
      <c r="AL22" s="214"/>
      <c r="AM22" s="214"/>
      <c r="AN22" s="216">
        <f>SUM(AN15:AN21)</f>
        <v>63198900</v>
      </c>
    </row>
    <row r="24" spans="26:28" ht="19.5" customHeight="1">
      <c r="Z24" s="2">
        <f>'2) SPJ-1 SP2D BAP skrg'!Z39</f>
        <v>0</v>
      </c>
      <c r="AB24" s="2" t="str">
        <f>'2) SPJ-1 SP2D BAP skrg'!AB39</f>
        <v>, 12 Pebruari 2015</v>
      </c>
    </row>
    <row r="25" ht="6" customHeight="1"/>
    <row r="26" spans="3:17" ht="16.5">
      <c r="C26" s="2" t="s">
        <v>162</v>
      </c>
      <c r="Q26" s="2" t="s">
        <v>162</v>
      </c>
    </row>
    <row r="27" spans="3:26" ht="16.5">
      <c r="C27" s="2" t="s">
        <v>163</v>
      </c>
      <c r="Q27" s="2" t="str">
        <f>'2) SPJ-1 SP2D BAP skrg'!Q48</f>
        <v>Kepala DPPKAD </v>
      </c>
      <c r="Z27" s="2" t="s">
        <v>164</v>
      </c>
    </row>
    <row r="33" spans="3:40" ht="16.5">
      <c r="C33" s="260">
        <f>'2) SPJ-1 SP2D BAP skrg'!C49:F49</f>
        <v>0</v>
      </c>
      <c r="D33" s="260"/>
      <c r="E33" s="260"/>
      <c r="F33" s="260"/>
      <c r="Z33" s="260">
        <f>'Input data pokok'!E28</f>
        <v>0</v>
      </c>
      <c r="AA33" s="260"/>
      <c r="AB33" s="260"/>
      <c r="AC33" s="260"/>
      <c r="AD33" s="260"/>
      <c r="AE33" s="260"/>
      <c r="AF33" s="260"/>
      <c r="AG33" s="260"/>
      <c r="AH33" s="260"/>
      <c r="AI33" s="260"/>
      <c r="AJ33" s="260"/>
      <c r="AK33" s="260"/>
      <c r="AL33" s="260"/>
      <c r="AM33" s="260"/>
      <c r="AN33" s="260"/>
    </row>
    <row r="34" spans="3:40" ht="16.5">
      <c r="C34" s="261" t="str">
        <f>'2) SPJ-1 SP2D BAP skrg'!C50:F50</f>
        <v>NIP.</v>
      </c>
      <c r="D34" s="261"/>
      <c r="E34" s="261"/>
      <c r="F34" s="261"/>
      <c r="Q34" s="260">
        <f>'2) SPJ-1 SP2D BAP skrg'!Q56:T56</f>
        <v>0</v>
      </c>
      <c r="R34" s="260"/>
      <c r="S34" s="260"/>
      <c r="T34" s="260"/>
      <c r="Z34" s="261">
        <f>'Input data pokok'!G28</f>
        <v>0</v>
      </c>
      <c r="AA34" s="261"/>
      <c r="AB34" s="261"/>
      <c r="AC34" s="261"/>
      <c r="AD34" s="261"/>
      <c r="AE34" s="261"/>
      <c r="AF34" s="261"/>
      <c r="AG34" s="261"/>
      <c r="AH34" s="261"/>
      <c r="AI34" s="261"/>
      <c r="AJ34" s="261"/>
      <c r="AK34" s="261"/>
      <c r="AL34" s="261"/>
      <c r="AM34" s="261"/>
      <c r="AN34" s="261"/>
    </row>
    <row r="35" spans="17:20" ht="16.5">
      <c r="Q35" s="261" t="str">
        <f>'2) SPJ-1 SP2D BAP skrg'!Q57:T57</f>
        <v>NIP.</v>
      </c>
      <c r="R35" s="261"/>
      <c r="S35" s="261"/>
      <c r="T35" s="261"/>
    </row>
  </sheetData>
  <sheetProtection/>
  <mergeCells count="39">
    <mergeCell ref="AC10:AM10"/>
    <mergeCell ref="AN10:AN13"/>
    <mergeCell ref="Z12:Z13"/>
    <mergeCell ref="AA12:AA13"/>
    <mergeCell ref="B2:AN2"/>
    <mergeCell ref="B3:AN3"/>
    <mergeCell ref="B4:AN4"/>
    <mergeCell ref="B10:B13"/>
    <mergeCell ref="C10:O13"/>
    <mergeCell ref="P10:P13"/>
    <mergeCell ref="Q10:Q13"/>
    <mergeCell ref="R10:AB10"/>
    <mergeCell ref="AG11:AG13"/>
    <mergeCell ref="AH11:AM11"/>
    <mergeCell ref="R11:R13"/>
    <mergeCell ref="S11:S13"/>
    <mergeCell ref="T11:T13"/>
    <mergeCell ref="U11:U13"/>
    <mergeCell ref="V11:V13"/>
    <mergeCell ref="W11:AB11"/>
    <mergeCell ref="W12:W13"/>
    <mergeCell ref="X12:Y12"/>
    <mergeCell ref="AB12:AB13"/>
    <mergeCell ref="AH12:AH13"/>
    <mergeCell ref="AI12:AJ12"/>
    <mergeCell ref="AK12:AK13"/>
    <mergeCell ref="AL12:AL13"/>
    <mergeCell ref="AM12:AM13"/>
    <mergeCell ref="AC11:AC13"/>
    <mergeCell ref="AD11:AD13"/>
    <mergeCell ref="AE11:AE13"/>
    <mergeCell ref="AF11:AF13"/>
    <mergeCell ref="Q35:T35"/>
    <mergeCell ref="C14:O14"/>
    <mergeCell ref="C33:F33"/>
    <mergeCell ref="Z33:AN33"/>
    <mergeCell ref="C34:F34"/>
    <mergeCell ref="Z34:AN34"/>
    <mergeCell ref="Q34:T34"/>
  </mergeCells>
  <printOptions/>
  <pageMargins left="0.7086614173228347" right="0.7086614173228347" top="0.7480314960629921" bottom="0.7480314960629921" header="0.31496062992125984" footer="0.31496062992125984"/>
  <pageSetup orientation="landscape" paperSize="9" scale="90" r:id="rId3"/>
  <legacyDrawing r:id="rId2"/>
</worksheet>
</file>

<file path=xl/worksheets/sheet8.xml><?xml version="1.0" encoding="utf-8"?>
<worksheet xmlns="http://schemas.openxmlformats.org/spreadsheetml/2006/main" xmlns:r="http://schemas.openxmlformats.org/officeDocument/2006/relationships">
  <sheetPr>
    <tabColor rgb="FFC00000"/>
  </sheetPr>
  <dimension ref="B2:AZ43"/>
  <sheetViews>
    <sheetView zoomScale="90" zoomScaleNormal="90" zoomScalePageLayoutView="0" workbookViewId="0" topLeftCell="A1">
      <selection activeCell="AN30" sqref="AN30"/>
    </sheetView>
  </sheetViews>
  <sheetFormatPr defaultColWidth="9.140625" defaultRowHeight="15"/>
  <cols>
    <col min="1" max="1" width="0.9921875" style="2" customWidth="1"/>
    <col min="2" max="2" width="2.57421875" style="2" customWidth="1"/>
    <col min="3" max="3" width="19.57421875" style="2" customWidth="1"/>
    <col min="4" max="4" width="0.85546875" style="2" customWidth="1"/>
    <col min="5" max="5" width="3.28125" style="2" customWidth="1"/>
    <col min="6" max="6" width="3.57421875" style="2" customWidth="1"/>
    <col min="7" max="7" width="3.8515625" style="3" customWidth="1"/>
    <col min="8" max="8" width="2.28125" style="2" customWidth="1"/>
    <col min="9" max="9" width="4.28125" style="2" customWidth="1"/>
    <col min="10" max="10" width="2.7109375" style="3" customWidth="1"/>
    <col min="11" max="11" width="4.00390625" style="2" customWidth="1"/>
    <col min="12" max="12" width="3.00390625" style="2" customWidth="1"/>
    <col min="13" max="13" width="3.421875" style="2" customWidth="1"/>
    <col min="14" max="14" width="3.8515625" style="2" customWidth="1"/>
    <col min="15" max="15" width="1.28515625" style="2" customWidth="1"/>
    <col min="16" max="17" width="5.140625" style="2" customWidth="1"/>
    <col min="18" max="18" width="6.8515625" style="2" customWidth="1"/>
    <col min="19" max="19" width="7.28125" style="2" customWidth="1"/>
    <col min="20" max="20" width="7.57421875" style="2" customWidth="1"/>
    <col min="21" max="21" width="8.28125" style="10" customWidth="1"/>
    <col min="22" max="22" width="7.421875" style="2" customWidth="1"/>
    <col min="23" max="23" width="6.7109375" style="2" customWidth="1"/>
    <col min="24" max="24" width="5.421875" style="2" customWidth="1"/>
    <col min="25" max="25" width="6.140625" style="2" customWidth="1"/>
    <col min="26" max="26" width="6.28125" style="2" customWidth="1"/>
    <col min="27" max="27" width="7.421875" style="2" customWidth="1"/>
    <col min="28" max="28" width="7.57421875" style="2" customWidth="1"/>
    <col min="29" max="29" width="8.8515625" style="2" hidden="1" customWidth="1"/>
    <col min="30" max="30" width="8.421875" style="2" hidden="1" customWidth="1"/>
    <col min="31" max="31" width="7.57421875" style="2" hidden="1" customWidth="1"/>
    <col min="32" max="32" width="8.140625" style="2" hidden="1" customWidth="1"/>
    <col min="33" max="33" width="7.00390625" style="2" hidden="1" customWidth="1"/>
    <col min="34" max="34" width="4.8515625" style="2" hidden="1" customWidth="1"/>
    <col min="35" max="35" width="6.28125" style="2" hidden="1" customWidth="1"/>
    <col min="36" max="36" width="5.8515625" style="2" hidden="1" customWidth="1"/>
    <col min="37" max="37" width="8.140625" style="2" hidden="1" customWidth="1"/>
    <col min="38" max="38" width="5.8515625" style="2" hidden="1" customWidth="1"/>
    <col min="39" max="39" width="8.57421875" style="2" hidden="1" customWidth="1"/>
    <col min="40" max="40" width="9.28125" style="2" customWidth="1"/>
    <col min="41" max="41" width="11.00390625" style="177" bestFit="1" customWidth="1"/>
    <col min="42" max="51" width="9.140625" style="2" customWidth="1"/>
    <col min="52" max="52" width="10.00390625" style="2" bestFit="1" customWidth="1"/>
    <col min="53" max="16384" width="9.140625" style="2" customWidth="1"/>
  </cols>
  <sheetData>
    <row r="1" ht="4.5" customHeight="1"/>
    <row r="2" spans="2:40" ht="9.75" customHeight="1">
      <c r="B2" s="333" t="s">
        <v>114</v>
      </c>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333"/>
    </row>
    <row r="3" spans="2:40" ht="9.75" customHeight="1">
      <c r="B3" s="333" t="str">
        <f>'2) SPJ-1 SP2D BAP skrg'!B3:AN3</f>
        <v>PROGRAM PENGEMBANGAN KAPASITAS PENERAPAN-SPM DIKDAS</v>
      </c>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row>
    <row r="4" spans="2:40" ht="9.75" customHeight="1">
      <c r="B4" s="333" t="e">
        <f>'2) SPJ-1 SP2D BAP skrg'!B4:AN4</f>
        <v>#REF!</v>
      </c>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333"/>
    </row>
    <row r="5" spans="2:40" ht="12" customHeight="1">
      <c r="B5" s="180" t="s">
        <v>115</v>
      </c>
      <c r="C5" s="180"/>
      <c r="D5" s="219" t="s">
        <v>2</v>
      </c>
      <c r="E5" s="180" t="s">
        <v>85</v>
      </c>
      <c r="F5" s="182"/>
      <c r="G5" s="183"/>
      <c r="H5" s="182"/>
      <c r="I5" s="182"/>
      <c r="J5" s="183"/>
      <c r="K5" s="182"/>
      <c r="L5" s="182"/>
      <c r="M5" s="182"/>
      <c r="N5" s="182"/>
      <c r="O5" s="182"/>
      <c r="P5" s="182"/>
      <c r="Q5" s="182"/>
      <c r="R5" s="182"/>
      <c r="S5" s="182"/>
      <c r="T5" s="182"/>
      <c r="U5" s="184"/>
      <c r="V5" s="182"/>
      <c r="W5" s="182"/>
      <c r="X5" s="182"/>
      <c r="Y5" s="182"/>
      <c r="Z5" s="182"/>
      <c r="AA5" s="182"/>
      <c r="AB5" s="182"/>
      <c r="AC5" s="182"/>
      <c r="AD5" s="182"/>
      <c r="AE5" s="182"/>
      <c r="AF5" s="182"/>
      <c r="AG5" s="182"/>
      <c r="AH5" s="182"/>
      <c r="AI5" s="182"/>
      <c r="AJ5" s="182"/>
      <c r="AK5" s="182"/>
      <c r="AL5" s="182"/>
      <c r="AM5" s="182"/>
      <c r="AN5" s="182"/>
    </row>
    <row r="6" spans="2:40" ht="12" customHeight="1">
      <c r="B6" s="180" t="s">
        <v>132</v>
      </c>
      <c r="C6" s="180"/>
      <c r="D6" s="219" t="s">
        <v>2</v>
      </c>
      <c r="E6" s="180" t="e">
        <f>#REF!</f>
        <v>#REF!</v>
      </c>
      <c r="F6" s="182"/>
      <c r="G6" s="183"/>
      <c r="H6" s="182"/>
      <c r="I6" s="182"/>
      <c r="J6" s="183"/>
      <c r="K6" s="182"/>
      <c r="L6" s="182"/>
      <c r="M6" s="182"/>
      <c r="N6" s="182"/>
      <c r="O6" s="182"/>
      <c r="P6" s="182"/>
      <c r="Q6" s="182"/>
      <c r="R6" s="182"/>
      <c r="S6" s="182"/>
      <c r="T6" s="182"/>
      <c r="U6" s="184"/>
      <c r="V6" s="182"/>
      <c r="W6" s="182"/>
      <c r="X6" s="182"/>
      <c r="Y6" s="182"/>
      <c r="Z6" s="182"/>
      <c r="AA6" s="182"/>
      <c r="AB6" s="182"/>
      <c r="AC6" s="182"/>
      <c r="AD6" s="182"/>
      <c r="AE6" s="182"/>
      <c r="AF6" s="182"/>
      <c r="AG6" s="182"/>
      <c r="AH6" s="182"/>
      <c r="AI6" s="182"/>
      <c r="AJ6" s="182"/>
      <c r="AK6" s="182"/>
      <c r="AL6" s="182"/>
      <c r="AM6" s="182"/>
      <c r="AN6" s="182"/>
    </row>
    <row r="7" spans="2:40" ht="12" customHeight="1">
      <c r="B7" s="180" t="s">
        <v>131</v>
      </c>
      <c r="C7" s="180"/>
      <c r="D7" s="219" t="s">
        <v>2</v>
      </c>
      <c r="E7" s="185" t="s">
        <v>297</v>
      </c>
      <c r="F7" s="186"/>
      <c r="G7" s="187"/>
      <c r="H7" s="186"/>
      <c r="I7" s="186"/>
      <c r="J7" s="187"/>
      <c r="K7" s="182"/>
      <c r="L7" s="182"/>
      <c r="M7" s="182"/>
      <c r="N7" s="182"/>
      <c r="O7" s="182"/>
      <c r="P7" s="182"/>
      <c r="Q7" s="182"/>
      <c r="R7" s="182"/>
      <c r="S7" s="182"/>
      <c r="T7" s="182"/>
      <c r="U7" s="184"/>
      <c r="V7" s="182"/>
      <c r="W7" s="182"/>
      <c r="X7" s="182"/>
      <c r="Y7" s="182"/>
      <c r="Z7" s="182"/>
      <c r="AA7" s="182"/>
      <c r="AB7" s="182"/>
      <c r="AC7" s="182"/>
      <c r="AD7" s="182"/>
      <c r="AE7" s="182"/>
      <c r="AF7" s="182"/>
      <c r="AG7" s="182"/>
      <c r="AH7" s="182"/>
      <c r="AI7" s="182"/>
      <c r="AJ7" s="182"/>
      <c r="AK7" s="182"/>
      <c r="AL7" s="182"/>
      <c r="AM7" s="182"/>
      <c r="AN7" s="182"/>
    </row>
    <row r="8" spans="2:40" ht="12" customHeight="1">
      <c r="B8" s="180" t="s">
        <v>137</v>
      </c>
      <c r="C8" s="180"/>
      <c r="D8" s="219" t="s">
        <v>2</v>
      </c>
      <c r="E8" s="217" t="s">
        <v>298</v>
      </c>
      <c r="F8" s="188"/>
      <c r="G8" s="188"/>
      <c r="H8" s="188"/>
      <c r="I8" s="186"/>
      <c r="J8" s="187"/>
      <c r="K8" s="182"/>
      <c r="L8" s="182"/>
      <c r="M8" s="182"/>
      <c r="N8" s="182"/>
      <c r="O8" s="182"/>
      <c r="P8" s="182"/>
      <c r="Q8" s="182"/>
      <c r="R8" s="182"/>
      <c r="S8" s="182"/>
      <c r="T8" s="182"/>
      <c r="U8" s="184"/>
      <c r="V8" s="182"/>
      <c r="W8" s="182"/>
      <c r="X8" s="182"/>
      <c r="Y8" s="182"/>
      <c r="Z8" s="182"/>
      <c r="AA8" s="182"/>
      <c r="AB8" s="182"/>
      <c r="AC8" s="182"/>
      <c r="AD8" s="182"/>
      <c r="AE8" s="182"/>
      <c r="AF8" s="182"/>
      <c r="AG8" s="182"/>
      <c r="AH8" s="182"/>
      <c r="AI8" s="182"/>
      <c r="AJ8" s="182"/>
      <c r="AK8" s="182"/>
      <c r="AL8" s="182"/>
      <c r="AM8" s="182"/>
      <c r="AN8" s="182"/>
    </row>
    <row r="9" spans="2:40" ht="12" customHeight="1">
      <c r="B9" s="180" t="s">
        <v>138</v>
      </c>
      <c r="C9" s="180"/>
      <c r="D9" s="219" t="s">
        <v>2</v>
      </c>
      <c r="E9" s="188" t="s">
        <v>299</v>
      </c>
      <c r="F9" s="189"/>
      <c r="G9" s="189"/>
      <c r="H9" s="189"/>
      <c r="I9" s="189"/>
      <c r="J9" s="187"/>
      <c r="K9" s="182"/>
      <c r="L9" s="182"/>
      <c r="M9" s="182"/>
      <c r="N9" s="182"/>
      <c r="O9" s="182"/>
      <c r="P9" s="182"/>
      <c r="Q9" s="182"/>
      <c r="R9" s="182"/>
      <c r="S9" s="182"/>
      <c r="T9" s="182"/>
      <c r="U9" s="184"/>
      <c r="V9" s="182"/>
      <c r="W9" s="182"/>
      <c r="X9" s="182"/>
      <c r="Y9" s="182"/>
      <c r="Z9" s="182"/>
      <c r="AA9" s="182"/>
      <c r="AB9" s="182"/>
      <c r="AC9" s="182"/>
      <c r="AD9" s="182"/>
      <c r="AE9" s="182"/>
      <c r="AF9" s="182"/>
      <c r="AG9" s="182"/>
      <c r="AH9" s="182"/>
      <c r="AI9" s="182"/>
      <c r="AJ9" s="182"/>
      <c r="AK9" s="182"/>
      <c r="AL9" s="182"/>
      <c r="AM9" s="182"/>
      <c r="AN9" s="182"/>
    </row>
    <row r="10" spans="2:41" s="15" customFormat="1" ht="13.5" customHeight="1">
      <c r="B10" s="320" t="s">
        <v>70</v>
      </c>
      <c r="C10" s="334" t="s">
        <v>0</v>
      </c>
      <c r="D10" s="335"/>
      <c r="E10" s="335"/>
      <c r="F10" s="335"/>
      <c r="G10" s="335"/>
      <c r="H10" s="335"/>
      <c r="I10" s="335"/>
      <c r="J10" s="335"/>
      <c r="K10" s="335"/>
      <c r="L10" s="335"/>
      <c r="M10" s="335"/>
      <c r="N10" s="335"/>
      <c r="O10" s="336"/>
      <c r="P10" s="320" t="s">
        <v>72</v>
      </c>
      <c r="Q10" s="320" t="s">
        <v>116</v>
      </c>
      <c r="R10" s="321" t="s">
        <v>117</v>
      </c>
      <c r="S10" s="321"/>
      <c r="T10" s="321"/>
      <c r="U10" s="321"/>
      <c r="V10" s="321"/>
      <c r="W10" s="321"/>
      <c r="X10" s="321"/>
      <c r="Y10" s="321"/>
      <c r="Z10" s="321"/>
      <c r="AA10" s="321"/>
      <c r="AB10" s="321"/>
      <c r="AC10" s="332" t="s">
        <v>167</v>
      </c>
      <c r="AD10" s="332"/>
      <c r="AE10" s="332"/>
      <c r="AF10" s="332"/>
      <c r="AG10" s="332"/>
      <c r="AH10" s="332"/>
      <c r="AI10" s="332"/>
      <c r="AJ10" s="332"/>
      <c r="AK10" s="332"/>
      <c r="AL10" s="332"/>
      <c r="AM10" s="332"/>
      <c r="AN10" s="320" t="s">
        <v>133</v>
      </c>
      <c r="AO10" s="228"/>
    </row>
    <row r="11" spans="2:41" s="15" customFormat="1" ht="13.5" customHeight="1">
      <c r="B11" s="320"/>
      <c r="C11" s="337"/>
      <c r="D11" s="338"/>
      <c r="E11" s="338"/>
      <c r="F11" s="338"/>
      <c r="G11" s="338"/>
      <c r="H11" s="338"/>
      <c r="I11" s="338"/>
      <c r="J11" s="338"/>
      <c r="K11" s="338"/>
      <c r="L11" s="338"/>
      <c r="M11" s="338"/>
      <c r="N11" s="338"/>
      <c r="O11" s="339"/>
      <c r="P11" s="320"/>
      <c r="Q11" s="320"/>
      <c r="R11" s="325" t="s">
        <v>134</v>
      </c>
      <c r="S11" s="328" t="s">
        <v>73</v>
      </c>
      <c r="T11" s="328" t="s">
        <v>74</v>
      </c>
      <c r="U11" s="328" t="s">
        <v>75</v>
      </c>
      <c r="V11" s="328" t="s">
        <v>76</v>
      </c>
      <c r="W11" s="329" t="s">
        <v>77</v>
      </c>
      <c r="X11" s="330"/>
      <c r="Y11" s="330"/>
      <c r="Z11" s="330"/>
      <c r="AA11" s="330"/>
      <c r="AB11" s="331"/>
      <c r="AC11" s="308" t="s">
        <v>134</v>
      </c>
      <c r="AD11" s="311" t="s">
        <v>73</v>
      </c>
      <c r="AE11" s="311" t="s">
        <v>74</v>
      </c>
      <c r="AF11" s="311" t="s">
        <v>75</v>
      </c>
      <c r="AG11" s="311" t="s">
        <v>76</v>
      </c>
      <c r="AH11" s="322" t="s">
        <v>77</v>
      </c>
      <c r="AI11" s="323"/>
      <c r="AJ11" s="323"/>
      <c r="AK11" s="323"/>
      <c r="AL11" s="323"/>
      <c r="AM11" s="324"/>
      <c r="AN11" s="320"/>
      <c r="AO11" s="228"/>
    </row>
    <row r="12" spans="2:41" s="15" customFormat="1" ht="13.5" customHeight="1">
      <c r="B12" s="320"/>
      <c r="C12" s="337"/>
      <c r="D12" s="338"/>
      <c r="E12" s="338"/>
      <c r="F12" s="338"/>
      <c r="G12" s="338"/>
      <c r="H12" s="338"/>
      <c r="I12" s="338"/>
      <c r="J12" s="338"/>
      <c r="K12" s="338"/>
      <c r="L12" s="338"/>
      <c r="M12" s="338"/>
      <c r="N12" s="338"/>
      <c r="O12" s="339"/>
      <c r="P12" s="320"/>
      <c r="Q12" s="320"/>
      <c r="R12" s="326"/>
      <c r="S12" s="328"/>
      <c r="T12" s="328"/>
      <c r="U12" s="328"/>
      <c r="V12" s="328"/>
      <c r="W12" s="312" t="s">
        <v>78</v>
      </c>
      <c r="X12" s="314" t="s">
        <v>79</v>
      </c>
      <c r="Y12" s="315"/>
      <c r="Z12" s="316" t="s">
        <v>80</v>
      </c>
      <c r="AA12" s="316" t="s">
        <v>81</v>
      </c>
      <c r="AB12" s="316" t="s">
        <v>82</v>
      </c>
      <c r="AC12" s="309"/>
      <c r="AD12" s="311"/>
      <c r="AE12" s="311"/>
      <c r="AF12" s="311"/>
      <c r="AG12" s="311"/>
      <c r="AH12" s="317" t="s">
        <v>78</v>
      </c>
      <c r="AI12" s="318" t="s">
        <v>79</v>
      </c>
      <c r="AJ12" s="319"/>
      <c r="AK12" s="306" t="s">
        <v>80</v>
      </c>
      <c r="AL12" s="306" t="s">
        <v>81</v>
      </c>
      <c r="AM12" s="306" t="s">
        <v>82</v>
      </c>
      <c r="AN12" s="320"/>
      <c r="AO12" s="228"/>
    </row>
    <row r="13" spans="2:41" s="15" customFormat="1" ht="13.5" customHeight="1">
      <c r="B13" s="320"/>
      <c r="C13" s="340"/>
      <c r="D13" s="341"/>
      <c r="E13" s="341"/>
      <c r="F13" s="341"/>
      <c r="G13" s="341"/>
      <c r="H13" s="341"/>
      <c r="I13" s="341"/>
      <c r="J13" s="341"/>
      <c r="K13" s="341"/>
      <c r="L13" s="341"/>
      <c r="M13" s="341"/>
      <c r="N13" s="341"/>
      <c r="O13" s="342"/>
      <c r="P13" s="320"/>
      <c r="Q13" s="320"/>
      <c r="R13" s="327"/>
      <c r="S13" s="328"/>
      <c r="T13" s="328"/>
      <c r="U13" s="328"/>
      <c r="V13" s="328"/>
      <c r="W13" s="313"/>
      <c r="X13" s="218" t="s">
        <v>83</v>
      </c>
      <c r="Y13" s="218" t="s">
        <v>84</v>
      </c>
      <c r="Z13" s="313"/>
      <c r="AA13" s="313"/>
      <c r="AB13" s="313"/>
      <c r="AC13" s="310"/>
      <c r="AD13" s="311"/>
      <c r="AE13" s="311"/>
      <c r="AF13" s="311"/>
      <c r="AG13" s="311"/>
      <c r="AH13" s="307"/>
      <c r="AI13" s="222" t="s">
        <v>83</v>
      </c>
      <c r="AJ13" s="222" t="s">
        <v>84</v>
      </c>
      <c r="AK13" s="307"/>
      <c r="AL13" s="307"/>
      <c r="AM13" s="307"/>
      <c r="AN13" s="320"/>
      <c r="AO13" s="228"/>
    </row>
    <row r="14" spans="2:41" s="15" customFormat="1" ht="16.5">
      <c r="B14" s="192" t="s">
        <v>182</v>
      </c>
      <c r="C14" s="303" t="s">
        <v>183</v>
      </c>
      <c r="D14" s="304"/>
      <c r="E14" s="304"/>
      <c r="F14" s="304"/>
      <c r="G14" s="304"/>
      <c r="H14" s="304"/>
      <c r="I14" s="304"/>
      <c r="J14" s="304"/>
      <c r="K14" s="304"/>
      <c r="L14" s="304"/>
      <c r="M14" s="304"/>
      <c r="N14" s="304"/>
      <c r="O14" s="305"/>
      <c r="P14" s="193" t="s">
        <v>184</v>
      </c>
      <c r="Q14" s="194" t="s">
        <v>185</v>
      </c>
      <c r="R14" s="194" t="s">
        <v>186</v>
      </c>
      <c r="S14" s="193" t="s">
        <v>187</v>
      </c>
      <c r="T14" s="194" t="s">
        <v>188</v>
      </c>
      <c r="U14" s="194" t="s">
        <v>189</v>
      </c>
      <c r="V14" s="194" t="s">
        <v>190</v>
      </c>
      <c r="W14" s="194" t="s">
        <v>191</v>
      </c>
      <c r="X14" s="194" t="s">
        <v>192</v>
      </c>
      <c r="Y14" s="194" t="s">
        <v>193</v>
      </c>
      <c r="Z14" s="194" t="s">
        <v>194</v>
      </c>
      <c r="AA14" s="194" t="s">
        <v>195</v>
      </c>
      <c r="AB14" s="194" t="s">
        <v>197</v>
      </c>
      <c r="AC14" s="220"/>
      <c r="AD14" s="221"/>
      <c r="AE14" s="221"/>
      <c r="AF14" s="221"/>
      <c r="AG14" s="221"/>
      <c r="AH14" s="218"/>
      <c r="AI14" s="218"/>
      <c r="AJ14" s="218"/>
      <c r="AK14" s="218"/>
      <c r="AL14" s="218"/>
      <c r="AM14" s="218"/>
      <c r="AN14" s="194" t="s">
        <v>198</v>
      </c>
      <c r="AO14" s="228"/>
    </row>
    <row r="15" spans="2:52" ht="14.25" customHeight="1">
      <c r="B15" s="197">
        <v>1</v>
      </c>
      <c r="C15" s="198" t="s">
        <v>278</v>
      </c>
      <c r="D15" s="199"/>
      <c r="E15" s="200"/>
      <c r="F15" s="200"/>
      <c r="G15" s="201"/>
      <c r="H15" s="200"/>
      <c r="I15" s="200"/>
      <c r="J15" s="201"/>
      <c r="K15" s="200"/>
      <c r="L15" s="200"/>
      <c r="M15" s="200"/>
      <c r="N15" s="200"/>
      <c r="O15" s="202"/>
      <c r="P15" s="203">
        <f>H15*E15*K15</f>
        <v>0</v>
      </c>
      <c r="Q15" s="200"/>
      <c r="R15" s="204"/>
      <c r="S15" s="204"/>
      <c r="T15" s="204"/>
      <c r="U15" s="204"/>
      <c r="V15" s="204"/>
      <c r="W15" s="204"/>
      <c r="X15" s="204"/>
      <c r="Y15" s="204"/>
      <c r="Z15" s="204"/>
      <c r="AA15" s="204"/>
      <c r="AB15" s="205"/>
      <c r="AC15" s="206">
        <f>$P15*R15</f>
        <v>0</v>
      </c>
      <c r="AD15" s="206">
        <f>$P15*S15</f>
        <v>0</v>
      </c>
      <c r="AE15" s="206">
        <f>$P15*T15</f>
        <v>0</v>
      </c>
      <c r="AF15" s="206">
        <f>$P15*U15</f>
        <v>0</v>
      </c>
      <c r="AG15" s="206">
        <f aca="true" t="shared" si="0" ref="AG15:AG29">IF(U15&gt;0,E15*H15*K15*V15,$P15*V15)</f>
        <v>0</v>
      </c>
      <c r="AH15" s="206">
        <f>IF($U15&gt;0,0,$P15*W15)</f>
        <v>0</v>
      </c>
      <c r="AI15" s="206">
        <f>IF($U15&gt;0,0,$P15*X15)</f>
        <v>0</v>
      </c>
      <c r="AJ15" s="206">
        <f>IF($U15&gt;0,0,$P15*Y15)</f>
        <v>0</v>
      </c>
      <c r="AK15" s="206">
        <f>IF($AB15&gt;0,E15*K15*Z15,$P15*Z15)</f>
        <v>0</v>
      </c>
      <c r="AL15" s="206">
        <f>IF($AB15&gt;0,AA15*2,0)</f>
        <v>0</v>
      </c>
      <c r="AM15" s="206">
        <f>IF(U15&gt;0,E15*H15*K15*AB15,P15*AB15)</f>
        <v>0</v>
      </c>
      <c r="AN15" s="206">
        <f>SUM(AC15:AM15)</f>
        <v>0</v>
      </c>
      <c r="AP15" s="11"/>
      <c r="AQ15" s="11"/>
      <c r="AR15" s="11"/>
      <c r="AS15" s="11"/>
      <c r="AT15" s="11"/>
      <c r="AU15" s="11"/>
      <c r="AV15" s="11"/>
      <c r="AW15" s="11"/>
      <c r="AX15" s="11"/>
      <c r="AY15" s="11"/>
      <c r="AZ15" s="11"/>
    </row>
    <row r="16" spans="2:40" ht="14.25" customHeight="1">
      <c r="B16" s="197"/>
      <c r="C16" s="207" t="s">
        <v>300</v>
      </c>
      <c r="D16" s="199"/>
      <c r="E16" s="200">
        <v>81</v>
      </c>
      <c r="F16" s="200" t="s">
        <v>141</v>
      </c>
      <c r="G16" s="201" t="s">
        <v>89</v>
      </c>
      <c r="H16" s="200">
        <v>1</v>
      </c>
      <c r="I16" s="200" t="s">
        <v>279</v>
      </c>
      <c r="J16" s="201" t="s">
        <v>89</v>
      </c>
      <c r="K16" s="200">
        <v>1</v>
      </c>
      <c r="L16" s="200" t="s">
        <v>279</v>
      </c>
      <c r="M16" s="200"/>
      <c r="N16" s="200"/>
      <c r="O16" s="202"/>
      <c r="P16" s="203">
        <v>81</v>
      </c>
      <c r="Q16" s="200"/>
      <c r="R16" s="204"/>
      <c r="S16" s="204"/>
      <c r="T16" s="204"/>
      <c r="U16" s="204">
        <v>0</v>
      </c>
      <c r="V16" s="204">
        <v>0</v>
      </c>
      <c r="W16" s="204"/>
      <c r="X16" s="204"/>
      <c r="Y16" s="204"/>
      <c r="Z16" s="204">
        <v>0</v>
      </c>
      <c r="AA16" s="204"/>
      <c r="AB16" s="205"/>
      <c r="AC16" s="206">
        <f aca="true" t="shared" si="1" ref="AC16:AF29">$P16*R16</f>
        <v>0</v>
      </c>
      <c r="AD16" s="206">
        <f t="shared" si="1"/>
        <v>0</v>
      </c>
      <c r="AE16" s="206">
        <f t="shared" si="1"/>
        <v>0</v>
      </c>
      <c r="AF16" s="206">
        <f t="shared" si="1"/>
        <v>0</v>
      </c>
      <c r="AG16" s="206">
        <f t="shared" si="0"/>
        <v>0</v>
      </c>
      <c r="AH16" s="206">
        <f aca="true" t="shared" si="2" ref="AH16:AJ29">IF($U16&gt;0,0,$P16*W16)</f>
        <v>0</v>
      </c>
      <c r="AI16" s="206">
        <f t="shared" si="2"/>
        <v>0</v>
      </c>
      <c r="AJ16" s="206">
        <f t="shared" si="2"/>
        <v>0</v>
      </c>
      <c r="AK16" s="206">
        <f aca="true" t="shared" si="3" ref="AK16:AK29">IF($AB16&gt;0,E16*K16*Z16,$P16*Z16)</f>
        <v>0</v>
      </c>
      <c r="AL16" s="206">
        <f aca="true" t="shared" si="4" ref="AL16:AL29">IF($AB16&gt;0,AA16*2,0)</f>
        <v>0</v>
      </c>
      <c r="AM16" s="206">
        <f aca="true" t="shared" si="5" ref="AM16:AM29">IF(U16&gt;0,E16*H16*K16*AB16,P16*AB16)</f>
        <v>0</v>
      </c>
      <c r="AN16" s="206">
        <f aca="true" t="shared" si="6" ref="AN16:AN29">SUM(AC16:AM16)</f>
        <v>0</v>
      </c>
    </row>
    <row r="17" spans="2:40" ht="14.25" customHeight="1">
      <c r="B17" s="197"/>
      <c r="C17" s="198" t="s">
        <v>301</v>
      </c>
      <c r="D17" s="208"/>
      <c r="E17" s="200">
        <v>41</v>
      </c>
      <c r="F17" s="200" t="s">
        <v>141</v>
      </c>
      <c r="G17" s="201" t="s">
        <v>89</v>
      </c>
      <c r="H17" s="200">
        <v>1</v>
      </c>
      <c r="I17" s="200" t="s">
        <v>279</v>
      </c>
      <c r="J17" s="201" t="s">
        <v>89</v>
      </c>
      <c r="K17" s="200">
        <v>1</v>
      </c>
      <c r="L17" s="200" t="s">
        <v>279</v>
      </c>
      <c r="M17" s="200"/>
      <c r="N17" s="200"/>
      <c r="O17" s="202"/>
      <c r="P17" s="203">
        <v>42</v>
      </c>
      <c r="Q17" s="200"/>
      <c r="R17" s="204"/>
      <c r="S17" s="204"/>
      <c r="T17" s="204"/>
      <c r="U17" s="204"/>
      <c r="V17" s="204"/>
      <c r="W17" s="204"/>
      <c r="X17" s="204"/>
      <c r="Y17" s="204"/>
      <c r="Z17" s="204">
        <v>500000</v>
      </c>
      <c r="AA17" s="204"/>
      <c r="AB17" s="205"/>
      <c r="AC17" s="206">
        <f t="shared" si="1"/>
        <v>0</v>
      </c>
      <c r="AD17" s="206">
        <f t="shared" si="1"/>
        <v>0</v>
      </c>
      <c r="AE17" s="206">
        <f t="shared" si="1"/>
        <v>0</v>
      </c>
      <c r="AF17" s="206">
        <f t="shared" si="1"/>
        <v>0</v>
      </c>
      <c r="AG17" s="206">
        <f t="shared" si="0"/>
        <v>0</v>
      </c>
      <c r="AH17" s="206">
        <f t="shared" si="2"/>
        <v>0</v>
      </c>
      <c r="AI17" s="206">
        <f t="shared" si="2"/>
        <v>0</v>
      </c>
      <c r="AJ17" s="206">
        <f t="shared" si="2"/>
        <v>0</v>
      </c>
      <c r="AK17" s="206">
        <f t="shared" si="3"/>
        <v>21000000</v>
      </c>
      <c r="AL17" s="206">
        <f t="shared" si="4"/>
        <v>0</v>
      </c>
      <c r="AM17" s="206">
        <f t="shared" si="5"/>
        <v>0</v>
      </c>
      <c r="AN17" s="206">
        <f t="shared" si="6"/>
        <v>21000000</v>
      </c>
    </row>
    <row r="18" spans="2:40" ht="14.25" customHeight="1">
      <c r="B18" s="197"/>
      <c r="C18" s="198" t="s">
        <v>302</v>
      </c>
      <c r="D18" s="208"/>
      <c r="E18" s="200">
        <f>E16-E17</f>
        <v>40</v>
      </c>
      <c r="F18" s="200" t="s">
        <v>141</v>
      </c>
      <c r="G18" s="201" t="s">
        <v>89</v>
      </c>
      <c r="H18" s="200">
        <v>1</v>
      </c>
      <c r="I18" s="200" t="s">
        <v>279</v>
      </c>
      <c r="J18" s="201" t="s">
        <v>89</v>
      </c>
      <c r="K18" s="200">
        <v>1</v>
      </c>
      <c r="L18" s="200" t="s">
        <v>279</v>
      </c>
      <c r="M18" s="200"/>
      <c r="N18" s="200"/>
      <c r="O18" s="202"/>
      <c r="P18" s="203">
        <f>H18*E18*K18</f>
        <v>40</v>
      </c>
      <c r="Q18" s="200"/>
      <c r="R18" s="204"/>
      <c r="S18" s="204"/>
      <c r="T18" s="204"/>
      <c r="U18" s="204"/>
      <c r="V18" s="204"/>
      <c r="W18" s="204"/>
      <c r="X18" s="204"/>
      <c r="Y18" s="204"/>
      <c r="Z18" s="204">
        <v>500000</v>
      </c>
      <c r="AA18" s="204"/>
      <c r="AB18" s="205"/>
      <c r="AC18" s="206">
        <f aca="true" t="shared" si="7" ref="AC18:AF19">$P18*R18</f>
        <v>0</v>
      </c>
      <c r="AD18" s="206">
        <f t="shared" si="7"/>
        <v>0</v>
      </c>
      <c r="AE18" s="206">
        <f t="shared" si="7"/>
        <v>0</v>
      </c>
      <c r="AF18" s="206">
        <f t="shared" si="7"/>
        <v>0</v>
      </c>
      <c r="AG18" s="206">
        <f>IF(U18&gt;0,E18*H18*K18*V18,$P18*V18)</f>
        <v>0</v>
      </c>
      <c r="AH18" s="206">
        <f aca="true" t="shared" si="8" ref="AH18:AJ19">IF($U18&gt;0,0,$P18*W18)</f>
        <v>0</v>
      </c>
      <c r="AI18" s="206">
        <f t="shared" si="8"/>
        <v>0</v>
      </c>
      <c r="AJ18" s="206">
        <f t="shared" si="8"/>
        <v>0</v>
      </c>
      <c r="AK18" s="206">
        <f>IF($AB18&gt;0,E18*K18*Z18,$P18*Z18)</f>
        <v>20000000</v>
      </c>
      <c r="AL18" s="206">
        <f>IF($AB18&gt;0,AA18*2,0)</f>
        <v>0</v>
      </c>
      <c r="AM18" s="206">
        <f>IF(U18&gt;0,E18*H18*K18*AB18,P18*AB18)</f>
        <v>0</v>
      </c>
      <c r="AN18" s="206">
        <f>SUM(AC18:AM18)</f>
        <v>20000000</v>
      </c>
    </row>
    <row r="19" spans="2:40" ht="14.25" customHeight="1">
      <c r="B19" s="197"/>
      <c r="C19" s="198" t="s">
        <v>303</v>
      </c>
      <c r="D19" s="208"/>
      <c r="E19" s="200">
        <v>81</v>
      </c>
      <c r="F19" s="200" t="s">
        <v>141</v>
      </c>
      <c r="G19" s="201" t="s">
        <v>89</v>
      </c>
      <c r="H19" s="200">
        <v>1</v>
      </c>
      <c r="I19" s="200" t="s">
        <v>279</v>
      </c>
      <c r="J19" s="201" t="s">
        <v>89</v>
      </c>
      <c r="K19" s="200">
        <v>1</v>
      </c>
      <c r="L19" s="200" t="s">
        <v>279</v>
      </c>
      <c r="M19" s="200"/>
      <c r="N19" s="200"/>
      <c r="O19" s="202"/>
      <c r="P19" s="203">
        <v>1</v>
      </c>
      <c r="Q19" s="200"/>
      <c r="R19" s="204"/>
      <c r="S19" s="204"/>
      <c r="T19" s="204"/>
      <c r="U19" s="204"/>
      <c r="V19" s="204">
        <v>17400000</v>
      </c>
      <c r="W19" s="204"/>
      <c r="X19" s="204"/>
      <c r="Y19" s="204"/>
      <c r="Z19" s="204"/>
      <c r="AA19" s="204"/>
      <c r="AB19" s="205"/>
      <c r="AC19" s="206">
        <f t="shared" si="7"/>
        <v>0</v>
      </c>
      <c r="AD19" s="206">
        <f t="shared" si="7"/>
        <v>0</v>
      </c>
      <c r="AE19" s="206">
        <f t="shared" si="7"/>
        <v>0</v>
      </c>
      <c r="AF19" s="206">
        <f t="shared" si="7"/>
        <v>0</v>
      </c>
      <c r="AG19" s="206">
        <f>IF(U19&gt;0,E19*H19*K19*V19,$P19*V19)</f>
        <v>17400000</v>
      </c>
      <c r="AH19" s="206">
        <f t="shared" si="8"/>
        <v>0</v>
      </c>
      <c r="AI19" s="206">
        <f t="shared" si="8"/>
        <v>0</v>
      </c>
      <c r="AJ19" s="206">
        <f t="shared" si="8"/>
        <v>0</v>
      </c>
      <c r="AK19" s="206">
        <f>IF($AB19&gt;0,E19*K19*Z19,$P19*Z19)</f>
        <v>0</v>
      </c>
      <c r="AL19" s="206">
        <f>IF($AB19&gt;0,AA19*2,0)</f>
        <v>0</v>
      </c>
      <c r="AM19" s="206">
        <f>IF(U19&gt;0,E19*H19*K19*AB19,P19*AB19)</f>
        <v>0</v>
      </c>
      <c r="AN19" s="206">
        <f>SUM(AC19:AM19)</f>
        <v>17400000</v>
      </c>
    </row>
    <row r="20" spans="2:40" ht="14.25" customHeight="1">
      <c r="B20" s="197"/>
      <c r="C20" s="207" t="s">
        <v>306</v>
      </c>
      <c r="D20" s="208"/>
      <c r="E20" s="200"/>
      <c r="F20" s="200"/>
      <c r="G20" s="201"/>
      <c r="H20" s="200"/>
      <c r="I20" s="200"/>
      <c r="J20" s="201"/>
      <c r="K20" s="200"/>
      <c r="L20" s="200"/>
      <c r="M20" s="200"/>
      <c r="N20" s="200"/>
      <c r="O20" s="202"/>
      <c r="P20" s="203"/>
      <c r="Q20" s="200"/>
      <c r="R20" s="204"/>
      <c r="S20" s="204"/>
      <c r="T20" s="204"/>
      <c r="U20" s="204"/>
      <c r="V20" s="204"/>
      <c r="W20" s="204"/>
      <c r="X20" s="204"/>
      <c r="Y20" s="204"/>
      <c r="Z20" s="204"/>
      <c r="AA20" s="204"/>
      <c r="AB20" s="205"/>
      <c r="AC20" s="206"/>
      <c r="AD20" s="206"/>
      <c r="AE20" s="206"/>
      <c r="AF20" s="206"/>
      <c r="AG20" s="206"/>
      <c r="AH20" s="206"/>
      <c r="AI20" s="206"/>
      <c r="AJ20" s="206"/>
      <c r="AK20" s="206"/>
      <c r="AL20" s="206"/>
      <c r="AM20" s="206"/>
      <c r="AN20" s="206"/>
    </row>
    <row r="21" spans="2:40" ht="14.25" customHeight="1">
      <c r="B21" s="197"/>
      <c r="C21" s="207" t="s">
        <v>151</v>
      </c>
      <c r="D21" s="208"/>
      <c r="E21" s="200"/>
      <c r="F21" s="200" t="s">
        <v>141</v>
      </c>
      <c r="G21" s="201" t="s">
        <v>89</v>
      </c>
      <c r="H21" s="200">
        <v>1</v>
      </c>
      <c r="I21" s="200" t="s">
        <v>90</v>
      </c>
      <c r="J21" s="201" t="s">
        <v>89</v>
      </c>
      <c r="K21" s="200">
        <v>1</v>
      </c>
      <c r="L21" s="200" t="s">
        <v>280</v>
      </c>
      <c r="M21" s="200">
        <v>0</v>
      </c>
      <c r="N21" s="200" t="s">
        <v>280</v>
      </c>
      <c r="O21" s="202"/>
      <c r="P21" s="203"/>
      <c r="Q21" s="200"/>
      <c r="R21" s="204"/>
      <c r="S21" s="204"/>
      <c r="T21" s="204"/>
      <c r="U21" s="204"/>
      <c r="V21" s="204"/>
      <c r="W21" s="204"/>
      <c r="X21" s="204"/>
      <c r="Y21" s="204"/>
      <c r="Z21" s="204"/>
      <c r="AA21" s="204"/>
      <c r="AB21" s="205"/>
      <c r="AC21" s="206"/>
      <c r="AD21" s="206"/>
      <c r="AE21" s="206"/>
      <c r="AF21" s="206"/>
      <c r="AG21" s="206"/>
      <c r="AH21" s="206"/>
      <c r="AI21" s="206"/>
      <c r="AJ21" s="206"/>
      <c r="AK21" s="206"/>
      <c r="AL21" s="206"/>
      <c r="AM21" s="206"/>
      <c r="AN21" s="206"/>
    </row>
    <row r="22" spans="2:40" ht="14.25" customHeight="1">
      <c r="B22" s="197"/>
      <c r="C22" s="207" t="s">
        <v>153</v>
      </c>
      <c r="D22" s="208"/>
      <c r="E22" s="200">
        <v>3</v>
      </c>
      <c r="F22" s="200" t="s">
        <v>141</v>
      </c>
      <c r="G22" s="201" t="s">
        <v>89</v>
      </c>
      <c r="H22" s="200">
        <v>3</v>
      </c>
      <c r="I22" s="200" t="s">
        <v>90</v>
      </c>
      <c r="J22" s="201" t="s">
        <v>89</v>
      </c>
      <c r="K22" s="200">
        <v>1</v>
      </c>
      <c r="L22" s="200" t="s">
        <v>280</v>
      </c>
      <c r="M22" s="200">
        <v>0</v>
      </c>
      <c r="N22" s="200" t="s">
        <v>280</v>
      </c>
      <c r="O22" s="202"/>
      <c r="P22" s="203">
        <v>1</v>
      </c>
      <c r="Q22" s="200"/>
      <c r="R22" s="204"/>
      <c r="S22" s="204"/>
      <c r="T22" s="204"/>
      <c r="U22" s="204">
        <v>60800000</v>
      </c>
      <c r="V22" s="204"/>
      <c r="W22" s="204"/>
      <c r="X22" s="204"/>
      <c r="Y22" s="204"/>
      <c r="Z22" s="204"/>
      <c r="AA22" s="204"/>
      <c r="AB22" s="205"/>
      <c r="AC22" s="206"/>
      <c r="AD22" s="206"/>
      <c r="AE22" s="206"/>
      <c r="AF22" s="206">
        <f>P22*U22</f>
        <v>60800000</v>
      </c>
      <c r="AG22" s="206"/>
      <c r="AH22" s="206"/>
      <c r="AI22" s="206"/>
      <c r="AJ22" s="206"/>
      <c r="AK22" s="206"/>
      <c r="AL22" s="206"/>
      <c r="AM22" s="206"/>
      <c r="AN22" s="206">
        <f>SUM(AC22:AM22)</f>
        <v>60800000</v>
      </c>
    </row>
    <row r="23" spans="2:40" ht="14.25" customHeight="1">
      <c r="B23" s="197"/>
      <c r="C23" s="207" t="s">
        <v>291</v>
      </c>
      <c r="D23" s="208"/>
      <c r="E23" s="200">
        <v>3</v>
      </c>
      <c r="F23" s="200" t="s">
        <v>141</v>
      </c>
      <c r="G23" s="201" t="s">
        <v>89</v>
      </c>
      <c r="H23" s="200">
        <v>3</v>
      </c>
      <c r="I23" s="200" t="s">
        <v>90</v>
      </c>
      <c r="J23" s="201" t="s">
        <v>89</v>
      </c>
      <c r="K23" s="200">
        <v>1</v>
      </c>
      <c r="L23" s="200" t="s">
        <v>280</v>
      </c>
      <c r="M23" s="200">
        <v>0</v>
      </c>
      <c r="N23" s="200" t="s">
        <v>280</v>
      </c>
      <c r="O23" s="202"/>
      <c r="P23" s="203">
        <v>2</v>
      </c>
      <c r="Q23" s="200"/>
      <c r="R23" s="204"/>
      <c r="S23" s="204"/>
      <c r="T23" s="204"/>
      <c r="U23" s="204">
        <v>1200000</v>
      </c>
      <c r="V23" s="204"/>
      <c r="W23" s="204"/>
      <c r="X23" s="204"/>
      <c r="Y23" s="204"/>
      <c r="Z23" s="204"/>
      <c r="AA23" s="204"/>
      <c r="AB23" s="205"/>
      <c r="AC23" s="206"/>
      <c r="AD23" s="206"/>
      <c r="AE23" s="206"/>
      <c r="AF23" s="206">
        <f>P23*U23</f>
        <v>2400000</v>
      </c>
      <c r="AG23" s="206"/>
      <c r="AH23" s="206"/>
      <c r="AI23" s="206"/>
      <c r="AJ23" s="206"/>
      <c r="AK23" s="206"/>
      <c r="AL23" s="206"/>
      <c r="AM23" s="206"/>
      <c r="AN23" s="206">
        <f>SUM(AC23:AM23)</f>
        <v>2400000</v>
      </c>
    </row>
    <row r="24" spans="2:40" ht="14.25" customHeight="1">
      <c r="B24" s="197">
        <v>2</v>
      </c>
      <c r="C24" s="198" t="s">
        <v>155</v>
      </c>
      <c r="D24" s="208"/>
      <c r="E24" s="200"/>
      <c r="F24" s="200"/>
      <c r="G24" s="201"/>
      <c r="H24" s="200"/>
      <c r="I24" s="200"/>
      <c r="J24" s="201"/>
      <c r="K24" s="200"/>
      <c r="L24" s="200"/>
      <c r="M24" s="200"/>
      <c r="N24" s="200"/>
      <c r="O24" s="202"/>
      <c r="P24" s="203">
        <f>H24*E24*K24</f>
        <v>0</v>
      </c>
      <c r="Q24" s="200"/>
      <c r="R24" s="204"/>
      <c r="S24" s="204"/>
      <c r="T24" s="204"/>
      <c r="U24" s="204"/>
      <c r="V24" s="204"/>
      <c r="W24" s="204"/>
      <c r="X24" s="204"/>
      <c r="Y24" s="204"/>
      <c r="Z24" s="204"/>
      <c r="AA24" s="204"/>
      <c r="AB24" s="205"/>
      <c r="AC24" s="206">
        <f t="shared" si="1"/>
        <v>0</v>
      </c>
      <c r="AD24" s="206">
        <f t="shared" si="1"/>
        <v>0</v>
      </c>
      <c r="AE24" s="206">
        <f t="shared" si="1"/>
        <v>0</v>
      </c>
      <c r="AF24" s="206">
        <f t="shared" si="1"/>
        <v>0</v>
      </c>
      <c r="AG24" s="206">
        <f t="shared" si="0"/>
        <v>0</v>
      </c>
      <c r="AH24" s="206">
        <f t="shared" si="2"/>
        <v>0</v>
      </c>
      <c r="AI24" s="206">
        <f t="shared" si="2"/>
        <v>0</v>
      </c>
      <c r="AJ24" s="206">
        <f t="shared" si="2"/>
        <v>0</v>
      </c>
      <c r="AK24" s="206">
        <f t="shared" si="3"/>
        <v>0</v>
      </c>
      <c r="AL24" s="206">
        <f t="shared" si="4"/>
        <v>0</v>
      </c>
      <c r="AM24" s="206">
        <f t="shared" si="5"/>
        <v>0</v>
      </c>
      <c r="AN24" s="206">
        <f t="shared" si="6"/>
        <v>0</v>
      </c>
    </row>
    <row r="25" spans="2:40" ht="14.25" customHeight="1">
      <c r="B25" s="197"/>
      <c r="C25" s="198" t="s">
        <v>284</v>
      </c>
      <c r="D25" s="208"/>
      <c r="E25" s="200">
        <v>1</v>
      </c>
      <c r="F25" s="200" t="s">
        <v>285</v>
      </c>
      <c r="G25" s="201" t="s">
        <v>89</v>
      </c>
      <c r="H25" s="200">
        <v>1</v>
      </c>
      <c r="I25" s="200" t="s">
        <v>290</v>
      </c>
      <c r="J25" s="201" t="s">
        <v>89</v>
      </c>
      <c r="K25" s="200">
        <v>1</v>
      </c>
      <c r="L25" s="200" t="s">
        <v>283</v>
      </c>
      <c r="M25" s="200">
        <v>0</v>
      </c>
      <c r="N25" s="200" t="s">
        <v>285</v>
      </c>
      <c r="O25" s="202"/>
      <c r="P25" s="203">
        <v>2</v>
      </c>
      <c r="Q25" s="200"/>
      <c r="R25" s="204">
        <v>10000000</v>
      </c>
      <c r="S25" s="204">
        <v>3000000</v>
      </c>
      <c r="T25" s="204">
        <v>7500000</v>
      </c>
      <c r="U25" s="204"/>
      <c r="V25" s="204"/>
      <c r="W25" s="204"/>
      <c r="X25" s="204"/>
      <c r="Y25" s="204"/>
      <c r="Z25" s="204"/>
      <c r="AA25" s="204"/>
      <c r="AB25" s="205">
        <v>18750000</v>
      </c>
      <c r="AC25" s="206">
        <f t="shared" si="1"/>
        <v>20000000</v>
      </c>
      <c r="AD25" s="206">
        <f t="shared" si="1"/>
        <v>6000000</v>
      </c>
      <c r="AE25" s="206">
        <f t="shared" si="1"/>
        <v>15000000</v>
      </c>
      <c r="AF25" s="206">
        <f t="shared" si="1"/>
        <v>0</v>
      </c>
      <c r="AG25" s="206">
        <f t="shared" si="0"/>
        <v>0</v>
      </c>
      <c r="AH25" s="206">
        <f t="shared" si="2"/>
        <v>0</v>
      </c>
      <c r="AI25" s="206">
        <f t="shared" si="2"/>
        <v>0</v>
      </c>
      <c r="AJ25" s="206">
        <f t="shared" si="2"/>
        <v>0</v>
      </c>
      <c r="AK25" s="206">
        <f t="shared" si="3"/>
        <v>0</v>
      </c>
      <c r="AL25" s="206">
        <f t="shared" si="4"/>
        <v>0</v>
      </c>
      <c r="AM25" s="206">
        <f t="shared" si="5"/>
        <v>37500000</v>
      </c>
      <c r="AN25" s="206">
        <f t="shared" si="6"/>
        <v>78500000</v>
      </c>
    </row>
    <row r="26" spans="2:40" ht="14.25" customHeight="1">
      <c r="B26" s="197"/>
      <c r="C26" s="207" t="s">
        <v>289</v>
      </c>
      <c r="D26" s="199"/>
      <c r="E26" s="200">
        <v>1</v>
      </c>
      <c r="F26" s="200" t="s">
        <v>285</v>
      </c>
      <c r="G26" s="201" t="s">
        <v>89</v>
      </c>
      <c r="H26" s="200">
        <v>1</v>
      </c>
      <c r="I26" s="200" t="s">
        <v>290</v>
      </c>
      <c r="J26" s="201"/>
      <c r="K26" s="200">
        <v>1</v>
      </c>
      <c r="L26" s="200"/>
      <c r="M26" s="200">
        <v>1</v>
      </c>
      <c r="N26" s="200" t="s">
        <v>285</v>
      </c>
      <c r="O26" s="202"/>
      <c r="P26" s="203">
        <f>H26*E26*K26</f>
        <v>1</v>
      </c>
      <c r="Q26" s="200"/>
      <c r="R26" s="204">
        <v>1000000</v>
      </c>
      <c r="S26" s="204"/>
      <c r="T26" s="204"/>
      <c r="U26" s="204"/>
      <c r="V26" s="204"/>
      <c r="W26" s="204"/>
      <c r="X26" s="204"/>
      <c r="Y26" s="204"/>
      <c r="Z26" s="204"/>
      <c r="AA26" s="204"/>
      <c r="AB26" s="205"/>
      <c r="AC26" s="206">
        <f t="shared" si="1"/>
        <v>1000000</v>
      </c>
      <c r="AD26" s="206">
        <f t="shared" si="1"/>
        <v>0</v>
      </c>
      <c r="AE26" s="206">
        <f t="shared" si="1"/>
        <v>0</v>
      </c>
      <c r="AF26" s="206">
        <f t="shared" si="1"/>
        <v>0</v>
      </c>
      <c r="AG26" s="206">
        <f t="shared" si="0"/>
        <v>0</v>
      </c>
      <c r="AH26" s="206">
        <f t="shared" si="2"/>
        <v>0</v>
      </c>
      <c r="AI26" s="206">
        <f t="shared" si="2"/>
        <v>0</v>
      </c>
      <c r="AJ26" s="206">
        <f t="shared" si="2"/>
        <v>0</v>
      </c>
      <c r="AK26" s="206">
        <f t="shared" si="3"/>
        <v>0</v>
      </c>
      <c r="AL26" s="206">
        <f t="shared" si="4"/>
        <v>0</v>
      </c>
      <c r="AM26" s="206">
        <f t="shared" si="5"/>
        <v>0</v>
      </c>
      <c r="AN26" s="206">
        <f t="shared" si="6"/>
        <v>1000000</v>
      </c>
    </row>
    <row r="27" spans="2:40" ht="14.25" customHeight="1">
      <c r="B27" s="197"/>
      <c r="C27" s="207" t="s">
        <v>158</v>
      </c>
      <c r="D27" s="199"/>
      <c r="E27" s="200">
        <v>1</v>
      </c>
      <c r="F27" s="200" t="s">
        <v>286</v>
      </c>
      <c r="G27" s="201" t="s">
        <v>89</v>
      </c>
      <c r="H27" s="200">
        <v>1</v>
      </c>
      <c r="I27" s="200" t="s">
        <v>290</v>
      </c>
      <c r="J27" s="201"/>
      <c r="K27" s="200">
        <v>1</v>
      </c>
      <c r="L27" s="200"/>
      <c r="M27" s="200">
        <v>0</v>
      </c>
      <c r="N27" s="200" t="s">
        <v>286</v>
      </c>
      <c r="O27" s="209"/>
      <c r="P27" s="203">
        <f>H27*E27*K27</f>
        <v>1</v>
      </c>
      <c r="Q27" s="200"/>
      <c r="R27" s="204">
        <v>500000</v>
      </c>
      <c r="S27" s="204"/>
      <c r="T27" s="204"/>
      <c r="U27" s="204"/>
      <c r="V27" s="204"/>
      <c r="W27" s="204"/>
      <c r="X27" s="204"/>
      <c r="Y27" s="204"/>
      <c r="Z27" s="204"/>
      <c r="AA27" s="204"/>
      <c r="AB27" s="205"/>
      <c r="AC27" s="206">
        <f t="shared" si="1"/>
        <v>500000</v>
      </c>
      <c r="AD27" s="206">
        <f t="shared" si="1"/>
        <v>0</v>
      </c>
      <c r="AE27" s="206">
        <f t="shared" si="1"/>
        <v>0</v>
      </c>
      <c r="AF27" s="206">
        <f t="shared" si="1"/>
        <v>0</v>
      </c>
      <c r="AG27" s="206">
        <f t="shared" si="0"/>
        <v>0</v>
      </c>
      <c r="AH27" s="206">
        <f t="shared" si="2"/>
        <v>0</v>
      </c>
      <c r="AI27" s="206">
        <f t="shared" si="2"/>
        <v>0</v>
      </c>
      <c r="AJ27" s="206">
        <f t="shared" si="2"/>
        <v>0</v>
      </c>
      <c r="AK27" s="206">
        <f t="shared" si="3"/>
        <v>0</v>
      </c>
      <c r="AL27" s="206">
        <f t="shared" si="4"/>
        <v>0</v>
      </c>
      <c r="AM27" s="206">
        <f t="shared" si="5"/>
        <v>0</v>
      </c>
      <c r="AN27" s="206">
        <f t="shared" si="6"/>
        <v>500000</v>
      </c>
    </row>
    <row r="28" spans="2:40" ht="14.25" customHeight="1">
      <c r="B28" s="197"/>
      <c r="C28" s="198" t="s">
        <v>304</v>
      </c>
      <c r="D28" s="199"/>
      <c r="E28" s="200">
        <v>1</v>
      </c>
      <c r="F28" s="200" t="s">
        <v>286</v>
      </c>
      <c r="G28" s="201" t="s">
        <v>89</v>
      </c>
      <c r="H28" s="200">
        <v>1</v>
      </c>
      <c r="I28" s="200" t="s">
        <v>290</v>
      </c>
      <c r="J28" s="201"/>
      <c r="K28" s="200">
        <v>1</v>
      </c>
      <c r="L28" s="200"/>
      <c r="M28" s="200">
        <v>0</v>
      </c>
      <c r="N28" s="200" t="s">
        <v>286</v>
      </c>
      <c r="O28" s="202"/>
      <c r="P28" s="203">
        <v>2</v>
      </c>
      <c r="Q28" s="200"/>
      <c r="R28" s="204">
        <v>450000</v>
      </c>
      <c r="S28" s="204"/>
      <c r="T28" s="204"/>
      <c r="U28" s="204"/>
      <c r="V28" s="204"/>
      <c r="W28" s="204"/>
      <c r="X28" s="204"/>
      <c r="Y28" s="204"/>
      <c r="Z28" s="204"/>
      <c r="AA28" s="204"/>
      <c r="AB28" s="205"/>
      <c r="AC28" s="206">
        <f>$P28*R28</f>
        <v>900000</v>
      </c>
      <c r="AD28" s="206">
        <f>$P28*S28</f>
        <v>0</v>
      </c>
      <c r="AE28" s="206">
        <f>$P28*T28</f>
        <v>0</v>
      </c>
      <c r="AF28" s="206">
        <f>$P28*U28</f>
        <v>0</v>
      </c>
      <c r="AG28" s="206">
        <f>IF(U28&gt;0,E28*H28*K28*V28,$P28*V28)</f>
        <v>0</v>
      </c>
      <c r="AH28" s="206">
        <f>IF($U28&gt;0,0,$P28*W28)</f>
        <v>0</v>
      </c>
      <c r="AI28" s="206">
        <f>IF($U28&gt;0,0,$P28*X28)</f>
        <v>0</v>
      </c>
      <c r="AJ28" s="206">
        <f>IF($U28&gt;0,0,$P28*Y28)</f>
        <v>0</v>
      </c>
      <c r="AK28" s="206">
        <f>IF($AB28&gt;0,E28*K28*Z28,$P28*Z28)</f>
        <v>0</v>
      </c>
      <c r="AL28" s="206">
        <f>IF($AB28&gt;0,AA28*2,0)</f>
        <v>0</v>
      </c>
      <c r="AM28" s="206">
        <f>IF(U28&gt;0,E28*H28*K28*AB28,P28*AB28)</f>
        <v>0</v>
      </c>
      <c r="AN28" s="206">
        <f>SUM(AC28:AM28)</f>
        <v>900000</v>
      </c>
    </row>
    <row r="29" spans="2:40" ht="14.25" customHeight="1">
      <c r="B29" s="197"/>
      <c r="C29" s="198" t="s">
        <v>305</v>
      </c>
      <c r="D29" s="199"/>
      <c r="E29" s="200">
        <v>1</v>
      </c>
      <c r="F29" s="200" t="s">
        <v>286</v>
      </c>
      <c r="G29" s="201" t="s">
        <v>89</v>
      </c>
      <c r="H29" s="200">
        <v>1</v>
      </c>
      <c r="I29" s="200" t="s">
        <v>290</v>
      </c>
      <c r="J29" s="201"/>
      <c r="K29" s="200">
        <v>1</v>
      </c>
      <c r="L29" s="200"/>
      <c r="M29" s="200">
        <v>0</v>
      </c>
      <c r="N29" s="200" t="s">
        <v>286</v>
      </c>
      <c r="O29" s="202"/>
      <c r="P29" s="203">
        <v>2</v>
      </c>
      <c r="Q29" s="200"/>
      <c r="R29" s="204">
        <v>170000</v>
      </c>
      <c r="S29" s="204"/>
      <c r="T29" s="204"/>
      <c r="U29" s="204"/>
      <c r="V29" s="204"/>
      <c r="W29" s="204"/>
      <c r="X29" s="204"/>
      <c r="Y29" s="204"/>
      <c r="Z29" s="204"/>
      <c r="AA29" s="204"/>
      <c r="AB29" s="205"/>
      <c r="AC29" s="206">
        <f t="shared" si="1"/>
        <v>340000</v>
      </c>
      <c r="AD29" s="206">
        <f t="shared" si="1"/>
        <v>0</v>
      </c>
      <c r="AE29" s="206">
        <f t="shared" si="1"/>
        <v>0</v>
      </c>
      <c r="AF29" s="206">
        <f t="shared" si="1"/>
        <v>0</v>
      </c>
      <c r="AG29" s="206">
        <f t="shared" si="0"/>
        <v>0</v>
      </c>
      <c r="AH29" s="206">
        <f t="shared" si="2"/>
        <v>0</v>
      </c>
      <c r="AI29" s="206">
        <f t="shared" si="2"/>
        <v>0</v>
      </c>
      <c r="AJ29" s="206">
        <f t="shared" si="2"/>
        <v>0</v>
      </c>
      <c r="AK29" s="206">
        <f t="shared" si="3"/>
        <v>0</v>
      </c>
      <c r="AL29" s="206">
        <f t="shared" si="4"/>
        <v>0</v>
      </c>
      <c r="AM29" s="206">
        <f t="shared" si="5"/>
        <v>0</v>
      </c>
      <c r="AN29" s="206">
        <f t="shared" si="6"/>
        <v>340000</v>
      </c>
    </row>
    <row r="30" spans="2:40" ht="14.25" customHeight="1">
      <c r="B30" s="210"/>
      <c r="C30" s="211" t="s">
        <v>139</v>
      </c>
      <c r="D30" s="212"/>
      <c r="E30" s="212">
        <f>SUM(E15:E16)</f>
        <v>81</v>
      </c>
      <c r="F30" s="212">
        <f>F15</f>
        <v>0</v>
      </c>
      <c r="G30" s="213"/>
      <c r="H30" s="212"/>
      <c r="I30" s="212"/>
      <c r="J30" s="213"/>
      <c r="K30" s="212"/>
      <c r="L30" s="212"/>
      <c r="M30" s="212"/>
      <c r="N30" s="212"/>
      <c r="O30" s="214"/>
      <c r="P30" s="212"/>
      <c r="Q30" s="212"/>
      <c r="R30" s="212"/>
      <c r="S30" s="212"/>
      <c r="T30" s="212"/>
      <c r="U30" s="215"/>
      <c r="V30" s="212"/>
      <c r="W30" s="212"/>
      <c r="X30" s="212"/>
      <c r="Y30" s="212"/>
      <c r="Z30" s="212"/>
      <c r="AA30" s="212"/>
      <c r="AB30" s="214"/>
      <c r="AC30" s="214"/>
      <c r="AD30" s="214"/>
      <c r="AE30" s="214"/>
      <c r="AF30" s="214"/>
      <c r="AG30" s="214"/>
      <c r="AH30" s="214"/>
      <c r="AI30" s="214"/>
      <c r="AJ30" s="214"/>
      <c r="AK30" s="214"/>
      <c r="AL30" s="214"/>
      <c r="AM30" s="214"/>
      <c r="AN30" s="216">
        <f>SUM(AN15:AN29)</f>
        <v>202840000</v>
      </c>
    </row>
    <row r="31" ht="5.25" customHeight="1"/>
    <row r="32" spans="20:28" ht="17.25" customHeight="1">
      <c r="T32" s="11"/>
      <c r="Z32" s="2">
        <f>'2) SPJ-1 SP2D BAP skrg'!Z39</f>
        <v>0</v>
      </c>
      <c r="AB32" s="2" t="s">
        <v>307</v>
      </c>
    </row>
    <row r="33" ht="6" customHeight="1"/>
    <row r="34" spans="3:17" ht="16.5">
      <c r="C34" s="2" t="s">
        <v>162</v>
      </c>
      <c r="Q34" s="2" t="s">
        <v>162</v>
      </c>
    </row>
    <row r="35" spans="3:26" ht="16.5">
      <c r="C35" s="2" t="s">
        <v>163</v>
      </c>
      <c r="Q35" s="2" t="str">
        <f>'2) SPJ-1 SP2D BAP skrg'!Q48</f>
        <v>Kepala DPPKAD </v>
      </c>
      <c r="Z35" s="2" t="s">
        <v>164</v>
      </c>
    </row>
    <row r="37" ht="3.75" customHeight="1"/>
    <row r="38" ht="3.75" customHeight="1"/>
    <row r="39" ht="3.75" customHeight="1"/>
    <row r="41" spans="3:40" ht="16.5">
      <c r="C41" s="260">
        <f>'2) SPJ-1 SP2D BAP skrg'!C49:F49</f>
        <v>0</v>
      </c>
      <c r="D41" s="260"/>
      <c r="E41" s="260"/>
      <c r="F41" s="260"/>
      <c r="Z41" s="260">
        <f>'Input data pokok'!E28</f>
        <v>0</v>
      </c>
      <c r="AA41" s="260"/>
      <c r="AB41" s="260"/>
      <c r="AC41" s="260"/>
      <c r="AD41" s="260"/>
      <c r="AE41" s="260"/>
      <c r="AF41" s="260"/>
      <c r="AG41" s="260"/>
      <c r="AH41" s="260"/>
      <c r="AI41" s="260"/>
      <c r="AJ41" s="260"/>
      <c r="AK41" s="260"/>
      <c r="AL41" s="260"/>
      <c r="AM41" s="260"/>
      <c r="AN41" s="260"/>
    </row>
    <row r="42" spans="3:40" ht="16.5">
      <c r="C42" s="261" t="str">
        <f>'2) SPJ-1 SP2D BAP skrg'!C50:F50</f>
        <v>NIP.</v>
      </c>
      <c r="D42" s="261"/>
      <c r="E42" s="261"/>
      <c r="F42" s="261"/>
      <c r="Q42" s="260">
        <f>'2) SPJ-1 SP2D BAP skrg'!Q56:T56</f>
        <v>0</v>
      </c>
      <c r="R42" s="260"/>
      <c r="S42" s="260"/>
      <c r="T42" s="260"/>
      <c r="Z42" s="261">
        <f>'Input data pokok'!G28</f>
        <v>0</v>
      </c>
      <c r="AA42" s="261"/>
      <c r="AB42" s="261"/>
      <c r="AC42" s="261"/>
      <c r="AD42" s="261"/>
      <c r="AE42" s="261"/>
      <c r="AF42" s="261"/>
      <c r="AG42" s="261"/>
      <c r="AH42" s="261"/>
      <c r="AI42" s="261"/>
      <c r="AJ42" s="261"/>
      <c r="AK42" s="261"/>
      <c r="AL42" s="261"/>
      <c r="AM42" s="261"/>
      <c r="AN42" s="261"/>
    </row>
    <row r="43" spans="17:20" ht="16.5">
      <c r="Q43" s="261" t="str">
        <f>'2) SPJ-1 SP2D BAP skrg'!Q57:T57</f>
        <v>NIP.</v>
      </c>
      <c r="R43" s="261"/>
      <c r="S43" s="261"/>
      <c r="T43" s="261"/>
    </row>
  </sheetData>
  <sheetProtection/>
  <mergeCells count="39">
    <mergeCell ref="Q43:T43"/>
    <mergeCell ref="C14:O14"/>
    <mergeCell ref="C41:F41"/>
    <mergeCell ref="Z41:AN41"/>
    <mergeCell ref="C42:F42"/>
    <mergeCell ref="Q42:T42"/>
    <mergeCell ref="Z42:AN42"/>
    <mergeCell ref="AL12:AL13"/>
    <mergeCell ref="AM12:AM13"/>
    <mergeCell ref="AC11:AC13"/>
    <mergeCell ref="AD11:AD13"/>
    <mergeCell ref="AE11:AE13"/>
    <mergeCell ref="AF11:AF13"/>
    <mergeCell ref="W12:W13"/>
    <mergeCell ref="X12:Y12"/>
    <mergeCell ref="AB12:AB13"/>
    <mergeCell ref="AH12:AH13"/>
    <mergeCell ref="AI12:AJ12"/>
    <mergeCell ref="AK12:AK13"/>
    <mergeCell ref="Q10:Q13"/>
    <mergeCell ref="R10:AB10"/>
    <mergeCell ref="AG11:AG13"/>
    <mergeCell ref="AH11:AM11"/>
    <mergeCell ref="R11:R13"/>
    <mergeCell ref="S11:S13"/>
    <mergeCell ref="T11:T13"/>
    <mergeCell ref="U11:U13"/>
    <mergeCell ref="V11:V13"/>
    <mergeCell ref="W11:AB11"/>
    <mergeCell ref="AC10:AM10"/>
    <mergeCell ref="AN10:AN13"/>
    <mergeCell ref="Z12:Z13"/>
    <mergeCell ref="AA12:AA13"/>
    <mergeCell ref="B2:AN2"/>
    <mergeCell ref="B3:AN3"/>
    <mergeCell ref="B4:AN4"/>
    <mergeCell ref="B10:B13"/>
    <mergeCell ref="C10:O13"/>
    <mergeCell ref="P10:P13"/>
  </mergeCells>
  <printOptions/>
  <pageMargins left="0.33" right="0.38" top="0.56" bottom="0.53" header="0.37" footer="0.31496062992125984"/>
  <pageSetup orientation="landscape" paperSize="9" r:id="rId3"/>
  <legacyDrawing r:id="rId2"/>
</worksheet>
</file>

<file path=xl/worksheets/sheet9.xml><?xml version="1.0" encoding="utf-8"?>
<worksheet xmlns="http://schemas.openxmlformats.org/spreadsheetml/2006/main" xmlns:r="http://schemas.openxmlformats.org/officeDocument/2006/relationships">
  <sheetPr>
    <tabColor rgb="FFC00000"/>
  </sheetPr>
  <dimension ref="B2:AZ43"/>
  <sheetViews>
    <sheetView zoomScale="90" zoomScaleNormal="90" zoomScalePageLayoutView="0" workbookViewId="0" topLeftCell="A1">
      <selection activeCell="AN30" sqref="AN30"/>
    </sheetView>
  </sheetViews>
  <sheetFormatPr defaultColWidth="9.140625" defaultRowHeight="15"/>
  <cols>
    <col min="1" max="1" width="0.9921875" style="2" customWidth="1"/>
    <col min="2" max="2" width="2.57421875" style="2" customWidth="1"/>
    <col min="3" max="3" width="19.57421875" style="2" customWidth="1"/>
    <col min="4" max="4" width="0.85546875" style="2" customWidth="1"/>
    <col min="5" max="5" width="3.28125" style="2" customWidth="1"/>
    <col min="6" max="6" width="3.57421875" style="2" customWidth="1"/>
    <col min="7" max="7" width="3.8515625" style="3" customWidth="1"/>
    <col min="8" max="8" width="2.28125" style="2" customWidth="1"/>
    <col min="9" max="9" width="4.28125" style="2" customWidth="1"/>
    <col min="10" max="10" width="2.7109375" style="3" customWidth="1"/>
    <col min="11" max="11" width="4.00390625" style="2" customWidth="1"/>
    <col min="12" max="12" width="3.00390625" style="2" customWidth="1"/>
    <col min="13" max="13" width="3.421875" style="2" customWidth="1"/>
    <col min="14" max="14" width="3.8515625" style="2" customWidth="1"/>
    <col min="15" max="15" width="1.28515625" style="2" customWidth="1"/>
    <col min="16" max="17" width="5.140625" style="2" customWidth="1"/>
    <col min="18" max="18" width="6.8515625" style="2" customWidth="1"/>
    <col min="19" max="19" width="7.28125" style="2" customWidth="1"/>
    <col min="20" max="20" width="7.57421875" style="2" customWidth="1"/>
    <col min="21" max="21" width="8.28125" style="10" customWidth="1"/>
    <col min="22" max="22" width="7.421875" style="2" customWidth="1"/>
    <col min="23" max="23" width="6.7109375" style="2" customWidth="1"/>
    <col min="24" max="24" width="5.421875" style="2" customWidth="1"/>
    <col min="25" max="25" width="6.140625" style="2" customWidth="1"/>
    <col min="26" max="26" width="6.28125" style="2" customWidth="1"/>
    <col min="27" max="27" width="7.421875" style="2" customWidth="1"/>
    <col min="28" max="28" width="7.57421875" style="2" customWidth="1"/>
    <col min="29" max="29" width="8.8515625" style="2" hidden="1" customWidth="1"/>
    <col min="30" max="30" width="8.421875" style="2" hidden="1" customWidth="1"/>
    <col min="31" max="31" width="7.57421875" style="2" hidden="1" customWidth="1"/>
    <col min="32" max="32" width="8.140625" style="2" hidden="1" customWidth="1"/>
    <col min="33" max="33" width="7.00390625" style="2" hidden="1" customWidth="1"/>
    <col min="34" max="34" width="4.8515625" style="2" hidden="1" customWidth="1"/>
    <col min="35" max="35" width="6.28125" style="2" hidden="1" customWidth="1"/>
    <col min="36" max="36" width="5.8515625" style="2" hidden="1" customWidth="1"/>
    <col min="37" max="37" width="8.140625" style="2" hidden="1" customWidth="1"/>
    <col min="38" max="38" width="5.8515625" style="2" hidden="1" customWidth="1"/>
    <col min="39" max="39" width="8.57421875" style="2" hidden="1" customWidth="1"/>
    <col min="40" max="40" width="9.28125" style="2" customWidth="1"/>
    <col min="41" max="41" width="11.00390625" style="177" bestFit="1" customWidth="1"/>
    <col min="42" max="51" width="9.140625" style="2" customWidth="1"/>
    <col min="52" max="52" width="10.00390625" style="2" bestFit="1" customWidth="1"/>
    <col min="53" max="16384" width="9.140625" style="2" customWidth="1"/>
  </cols>
  <sheetData>
    <row r="1" ht="4.5" customHeight="1"/>
    <row r="2" spans="2:40" ht="9.75" customHeight="1">
      <c r="B2" s="333" t="s">
        <v>114</v>
      </c>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333"/>
    </row>
    <row r="3" spans="2:40" ht="9.75" customHeight="1">
      <c r="B3" s="333" t="str">
        <f>'2) SPJ-1 SP2D BAP skrg'!B3:AN3</f>
        <v>PROGRAM PENGEMBANGAN KAPASITAS PENERAPAN-SPM DIKDAS</v>
      </c>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row>
    <row r="4" spans="2:40" ht="9.75" customHeight="1">
      <c r="B4" s="333" t="e">
        <f>'2) SPJ-1 SP2D BAP skrg'!B4:AN4</f>
        <v>#REF!</v>
      </c>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333"/>
    </row>
    <row r="5" spans="2:40" ht="12" customHeight="1">
      <c r="B5" s="180" t="s">
        <v>115</v>
      </c>
      <c r="C5" s="180"/>
      <c r="D5" s="227" t="s">
        <v>2</v>
      </c>
      <c r="E5" s="180" t="s">
        <v>85</v>
      </c>
      <c r="F5" s="182"/>
      <c r="G5" s="183"/>
      <c r="H5" s="182"/>
      <c r="I5" s="182"/>
      <c r="J5" s="183"/>
      <c r="K5" s="182"/>
      <c r="L5" s="182"/>
      <c r="M5" s="182"/>
      <c r="N5" s="182"/>
      <c r="O5" s="182"/>
      <c r="P5" s="182"/>
      <c r="Q5" s="182"/>
      <c r="R5" s="182"/>
      <c r="S5" s="182"/>
      <c r="T5" s="182"/>
      <c r="U5" s="184"/>
      <c r="V5" s="182"/>
      <c r="W5" s="182"/>
      <c r="X5" s="182"/>
      <c r="Y5" s="182"/>
      <c r="Z5" s="182"/>
      <c r="AA5" s="182"/>
      <c r="AB5" s="182"/>
      <c r="AC5" s="182"/>
      <c r="AD5" s="182"/>
      <c r="AE5" s="182"/>
      <c r="AF5" s="182"/>
      <c r="AG5" s="182"/>
      <c r="AH5" s="182"/>
      <c r="AI5" s="182"/>
      <c r="AJ5" s="182"/>
      <c r="AK5" s="182"/>
      <c r="AL5" s="182"/>
      <c r="AM5" s="182"/>
      <c r="AN5" s="182"/>
    </row>
    <row r="6" spans="2:40" ht="12" customHeight="1">
      <c r="B6" s="180" t="s">
        <v>132</v>
      </c>
      <c r="C6" s="180"/>
      <c r="D6" s="227" t="s">
        <v>2</v>
      </c>
      <c r="E6" s="180" t="e">
        <f>#REF!</f>
        <v>#REF!</v>
      </c>
      <c r="F6" s="182"/>
      <c r="G6" s="183"/>
      <c r="H6" s="182"/>
      <c r="I6" s="182"/>
      <c r="J6" s="183"/>
      <c r="K6" s="182"/>
      <c r="L6" s="182"/>
      <c r="M6" s="182"/>
      <c r="N6" s="182"/>
      <c r="O6" s="182"/>
      <c r="P6" s="182"/>
      <c r="Q6" s="182"/>
      <c r="R6" s="182"/>
      <c r="S6" s="182"/>
      <c r="T6" s="182"/>
      <c r="U6" s="184"/>
      <c r="V6" s="182"/>
      <c r="W6" s="182"/>
      <c r="X6" s="182"/>
      <c r="Y6" s="182"/>
      <c r="Z6" s="182"/>
      <c r="AA6" s="182"/>
      <c r="AB6" s="182"/>
      <c r="AC6" s="182"/>
      <c r="AD6" s="182"/>
      <c r="AE6" s="182"/>
      <c r="AF6" s="182"/>
      <c r="AG6" s="182"/>
      <c r="AH6" s="182"/>
      <c r="AI6" s="182"/>
      <c r="AJ6" s="182"/>
      <c r="AK6" s="182"/>
      <c r="AL6" s="182"/>
      <c r="AM6" s="182"/>
      <c r="AN6" s="182"/>
    </row>
    <row r="7" spans="2:40" ht="12" customHeight="1">
      <c r="B7" s="180" t="s">
        <v>131</v>
      </c>
      <c r="C7" s="180"/>
      <c r="D7" s="227" t="s">
        <v>2</v>
      </c>
      <c r="E7" s="185" t="s">
        <v>308</v>
      </c>
      <c r="F7" s="186"/>
      <c r="G7" s="187"/>
      <c r="H7" s="186"/>
      <c r="I7" s="186"/>
      <c r="J7" s="187"/>
      <c r="K7" s="182"/>
      <c r="L7" s="182"/>
      <c r="M7" s="182"/>
      <c r="N7" s="182"/>
      <c r="O7" s="182"/>
      <c r="P7" s="182"/>
      <c r="Q7" s="182"/>
      <c r="R7" s="182"/>
      <c r="S7" s="182"/>
      <c r="T7" s="182"/>
      <c r="U7" s="184"/>
      <c r="V7" s="182"/>
      <c r="W7" s="182"/>
      <c r="X7" s="182"/>
      <c r="Y7" s="182"/>
      <c r="Z7" s="182"/>
      <c r="AA7" s="182"/>
      <c r="AB7" s="182"/>
      <c r="AC7" s="182"/>
      <c r="AD7" s="182"/>
      <c r="AE7" s="182"/>
      <c r="AF7" s="182"/>
      <c r="AG7" s="182"/>
      <c r="AH7" s="182"/>
      <c r="AI7" s="182"/>
      <c r="AJ7" s="182"/>
      <c r="AK7" s="182"/>
      <c r="AL7" s="182"/>
      <c r="AM7" s="182"/>
      <c r="AN7" s="182"/>
    </row>
    <row r="8" spans="2:40" ht="12" customHeight="1">
      <c r="B8" s="180" t="s">
        <v>137</v>
      </c>
      <c r="C8" s="180"/>
      <c r="D8" s="227" t="s">
        <v>2</v>
      </c>
      <c r="E8" s="217" t="s">
        <v>298</v>
      </c>
      <c r="F8" s="188"/>
      <c r="G8" s="188"/>
      <c r="H8" s="188"/>
      <c r="I8" s="186"/>
      <c r="J8" s="187"/>
      <c r="K8" s="182"/>
      <c r="L8" s="182"/>
      <c r="M8" s="182"/>
      <c r="N8" s="182"/>
      <c r="O8" s="182"/>
      <c r="P8" s="182"/>
      <c r="Q8" s="182"/>
      <c r="R8" s="182"/>
      <c r="S8" s="182"/>
      <c r="T8" s="182"/>
      <c r="U8" s="184"/>
      <c r="V8" s="182"/>
      <c r="W8" s="182"/>
      <c r="X8" s="182"/>
      <c r="Y8" s="182"/>
      <c r="Z8" s="182"/>
      <c r="AA8" s="182"/>
      <c r="AB8" s="182"/>
      <c r="AC8" s="182"/>
      <c r="AD8" s="182"/>
      <c r="AE8" s="182"/>
      <c r="AF8" s="182"/>
      <c r="AG8" s="182"/>
      <c r="AH8" s="182"/>
      <c r="AI8" s="182"/>
      <c r="AJ8" s="182"/>
      <c r="AK8" s="182"/>
      <c r="AL8" s="182"/>
      <c r="AM8" s="182"/>
      <c r="AN8" s="182"/>
    </row>
    <row r="9" spans="2:40" ht="12" customHeight="1">
      <c r="B9" s="180" t="s">
        <v>138</v>
      </c>
      <c r="C9" s="180"/>
      <c r="D9" s="227" t="s">
        <v>2</v>
      </c>
      <c r="E9" s="188" t="s">
        <v>299</v>
      </c>
      <c r="F9" s="189"/>
      <c r="G9" s="189"/>
      <c r="H9" s="189"/>
      <c r="I9" s="189"/>
      <c r="J9" s="187"/>
      <c r="K9" s="182"/>
      <c r="L9" s="182"/>
      <c r="M9" s="182"/>
      <c r="N9" s="182"/>
      <c r="O9" s="182"/>
      <c r="P9" s="182"/>
      <c r="Q9" s="182"/>
      <c r="R9" s="182"/>
      <c r="S9" s="182"/>
      <c r="T9" s="182"/>
      <c r="U9" s="184"/>
      <c r="V9" s="182"/>
      <c r="W9" s="182"/>
      <c r="X9" s="182"/>
      <c r="Y9" s="182"/>
      <c r="Z9" s="182"/>
      <c r="AA9" s="182"/>
      <c r="AB9" s="182"/>
      <c r="AC9" s="182"/>
      <c r="AD9" s="182"/>
      <c r="AE9" s="182"/>
      <c r="AF9" s="182"/>
      <c r="AG9" s="182"/>
      <c r="AH9" s="182"/>
      <c r="AI9" s="182"/>
      <c r="AJ9" s="182"/>
      <c r="AK9" s="182"/>
      <c r="AL9" s="182"/>
      <c r="AM9" s="182"/>
      <c r="AN9" s="182"/>
    </row>
    <row r="10" spans="2:41" s="15" customFormat="1" ht="13.5" customHeight="1">
      <c r="B10" s="320" t="s">
        <v>70</v>
      </c>
      <c r="C10" s="334" t="s">
        <v>0</v>
      </c>
      <c r="D10" s="335"/>
      <c r="E10" s="335"/>
      <c r="F10" s="335"/>
      <c r="G10" s="335"/>
      <c r="H10" s="335"/>
      <c r="I10" s="335"/>
      <c r="J10" s="335"/>
      <c r="K10" s="335"/>
      <c r="L10" s="335"/>
      <c r="M10" s="335"/>
      <c r="N10" s="335"/>
      <c r="O10" s="336"/>
      <c r="P10" s="320" t="s">
        <v>72</v>
      </c>
      <c r="Q10" s="320" t="s">
        <v>116</v>
      </c>
      <c r="R10" s="321" t="s">
        <v>117</v>
      </c>
      <c r="S10" s="321"/>
      <c r="T10" s="321"/>
      <c r="U10" s="321"/>
      <c r="V10" s="321"/>
      <c r="W10" s="321"/>
      <c r="X10" s="321"/>
      <c r="Y10" s="321"/>
      <c r="Z10" s="321"/>
      <c r="AA10" s="321"/>
      <c r="AB10" s="321"/>
      <c r="AC10" s="332" t="s">
        <v>167</v>
      </c>
      <c r="AD10" s="332"/>
      <c r="AE10" s="332"/>
      <c r="AF10" s="332"/>
      <c r="AG10" s="332"/>
      <c r="AH10" s="332"/>
      <c r="AI10" s="332"/>
      <c r="AJ10" s="332"/>
      <c r="AK10" s="332"/>
      <c r="AL10" s="332"/>
      <c r="AM10" s="332"/>
      <c r="AN10" s="320" t="s">
        <v>133</v>
      </c>
      <c r="AO10" s="228"/>
    </row>
    <row r="11" spans="2:41" s="15" customFormat="1" ht="13.5" customHeight="1">
      <c r="B11" s="320"/>
      <c r="C11" s="337"/>
      <c r="D11" s="338"/>
      <c r="E11" s="338"/>
      <c r="F11" s="338"/>
      <c r="G11" s="338"/>
      <c r="H11" s="338"/>
      <c r="I11" s="338"/>
      <c r="J11" s="338"/>
      <c r="K11" s="338"/>
      <c r="L11" s="338"/>
      <c r="M11" s="338"/>
      <c r="N11" s="338"/>
      <c r="O11" s="339"/>
      <c r="P11" s="320"/>
      <c r="Q11" s="320"/>
      <c r="R11" s="325" t="s">
        <v>134</v>
      </c>
      <c r="S11" s="328" t="s">
        <v>73</v>
      </c>
      <c r="T11" s="328" t="s">
        <v>74</v>
      </c>
      <c r="U11" s="328" t="s">
        <v>75</v>
      </c>
      <c r="V11" s="328" t="s">
        <v>76</v>
      </c>
      <c r="W11" s="329" t="s">
        <v>77</v>
      </c>
      <c r="X11" s="330"/>
      <c r="Y11" s="330"/>
      <c r="Z11" s="330"/>
      <c r="AA11" s="330"/>
      <c r="AB11" s="331"/>
      <c r="AC11" s="308" t="s">
        <v>134</v>
      </c>
      <c r="AD11" s="311" t="s">
        <v>73</v>
      </c>
      <c r="AE11" s="311" t="s">
        <v>74</v>
      </c>
      <c r="AF11" s="311" t="s">
        <v>75</v>
      </c>
      <c r="AG11" s="311" t="s">
        <v>76</v>
      </c>
      <c r="AH11" s="322" t="s">
        <v>77</v>
      </c>
      <c r="AI11" s="323"/>
      <c r="AJ11" s="323"/>
      <c r="AK11" s="323"/>
      <c r="AL11" s="323"/>
      <c r="AM11" s="324"/>
      <c r="AN11" s="320"/>
      <c r="AO11" s="228"/>
    </row>
    <row r="12" spans="2:41" s="15" customFormat="1" ht="13.5" customHeight="1">
      <c r="B12" s="320"/>
      <c r="C12" s="337"/>
      <c r="D12" s="338"/>
      <c r="E12" s="338"/>
      <c r="F12" s="338"/>
      <c r="G12" s="338"/>
      <c r="H12" s="338"/>
      <c r="I12" s="338"/>
      <c r="J12" s="338"/>
      <c r="K12" s="338"/>
      <c r="L12" s="338"/>
      <c r="M12" s="338"/>
      <c r="N12" s="338"/>
      <c r="O12" s="339"/>
      <c r="P12" s="320"/>
      <c r="Q12" s="320"/>
      <c r="R12" s="326"/>
      <c r="S12" s="328"/>
      <c r="T12" s="328"/>
      <c r="U12" s="328"/>
      <c r="V12" s="328"/>
      <c r="W12" s="312" t="s">
        <v>78</v>
      </c>
      <c r="X12" s="314" t="s">
        <v>79</v>
      </c>
      <c r="Y12" s="315"/>
      <c r="Z12" s="316" t="s">
        <v>80</v>
      </c>
      <c r="AA12" s="316" t="s">
        <v>81</v>
      </c>
      <c r="AB12" s="316" t="s">
        <v>82</v>
      </c>
      <c r="AC12" s="309"/>
      <c r="AD12" s="311"/>
      <c r="AE12" s="311"/>
      <c r="AF12" s="311"/>
      <c r="AG12" s="311"/>
      <c r="AH12" s="317" t="s">
        <v>78</v>
      </c>
      <c r="AI12" s="318" t="s">
        <v>79</v>
      </c>
      <c r="AJ12" s="319"/>
      <c r="AK12" s="306" t="s">
        <v>80</v>
      </c>
      <c r="AL12" s="306" t="s">
        <v>81</v>
      </c>
      <c r="AM12" s="306" t="s">
        <v>82</v>
      </c>
      <c r="AN12" s="320"/>
      <c r="AO12" s="228"/>
    </row>
    <row r="13" spans="2:41" s="15" customFormat="1" ht="13.5" customHeight="1">
      <c r="B13" s="320"/>
      <c r="C13" s="340"/>
      <c r="D13" s="341"/>
      <c r="E13" s="341"/>
      <c r="F13" s="341"/>
      <c r="G13" s="341"/>
      <c r="H13" s="341"/>
      <c r="I13" s="341"/>
      <c r="J13" s="341"/>
      <c r="K13" s="341"/>
      <c r="L13" s="341"/>
      <c r="M13" s="341"/>
      <c r="N13" s="341"/>
      <c r="O13" s="342"/>
      <c r="P13" s="320"/>
      <c r="Q13" s="320"/>
      <c r="R13" s="327"/>
      <c r="S13" s="328"/>
      <c r="T13" s="328"/>
      <c r="U13" s="328"/>
      <c r="V13" s="328"/>
      <c r="W13" s="313"/>
      <c r="X13" s="224" t="s">
        <v>83</v>
      </c>
      <c r="Y13" s="224" t="s">
        <v>84</v>
      </c>
      <c r="Z13" s="313"/>
      <c r="AA13" s="313"/>
      <c r="AB13" s="313"/>
      <c r="AC13" s="310"/>
      <c r="AD13" s="311"/>
      <c r="AE13" s="311"/>
      <c r="AF13" s="311"/>
      <c r="AG13" s="311"/>
      <c r="AH13" s="307"/>
      <c r="AI13" s="223" t="s">
        <v>83</v>
      </c>
      <c r="AJ13" s="223" t="s">
        <v>84</v>
      </c>
      <c r="AK13" s="307"/>
      <c r="AL13" s="307"/>
      <c r="AM13" s="307"/>
      <c r="AN13" s="320"/>
      <c r="AO13" s="228"/>
    </row>
    <row r="14" spans="2:41" s="15" customFormat="1" ht="16.5">
      <c r="B14" s="192" t="s">
        <v>182</v>
      </c>
      <c r="C14" s="303" t="s">
        <v>183</v>
      </c>
      <c r="D14" s="304"/>
      <c r="E14" s="304"/>
      <c r="F14" s="304"/>
      <c r="G14" s="304"/>
      <c r="H14" s="304"/>
      <c r="I14" s="304"/>
      <c r="J14" s="304"/>
      <c r="K14" s="304"/>
      <c r="L14" s="304"/>
      <c r="M14" s="304"/>
      <c r="N14" s="304"/>
      <c r="O14" s="305"/>
      <c r="P14" s="193" t="s">
        <v>184</v>
      </c>
      <c r="Q14" s="194" t="s">
        <v>185</v>
      </c>
      <c r="R14" s="194" t="s">
        <v>186</v>
      </c>
      <c r="S14" s="193" t="s">
        <v>187</v>
      </c>
      <c r="T14" s="194" t="s">
        <v>188</v>
      </c>
      <c r="U14" s="194" t="s">
        <v>189</v>
      </c>
      <c r="V14" s="194" t="s">
        <v>190</v>
      </c>
      <c r="W14" s="194" t="s">
        <v>191</v>
      </c>
      <c r="X14" s="194" t="s">
        <v>192</v>
      </c>
      <c r="Y14" s="194" t="s">
        <v>193</v>
      </c>
      <c r="Z14" s="194" t="s">
        <v>194</v>
      </c>
      <c r="AA14" s="194" t="s">
        <v>195</v>
      </c>
      <c r="AB14" s="194" t="s">
        <v>197</v>
      </c>
      <c r="AC14" s="225"/>
      <c r="AD14" s="226"/>
      <c r="AE14" s="226"/>
      <c r="AF14" s="226"/>
      <c r="AG14" s="226"/>
      <c r="AH14" s="224"/>
      <c r="AI14" s="224"/>
      <c r="AJ14" s="224"/>
      <c r="AK14" s="224"/>
      <c r="AL14" s="224"/>
      <c r="AM14" s="224"/>
      <c r="AN14" s="194" t="s">
        <v>198</v>
      </c>
      <c r="AO14" s="228"/>
    </row>
    <row r="15" spans="2:52" ht="14.25" customHeight="1">
      <c r="B15" s="197">
        <v>1</v>
      </c>
      <c r="C15" s="198" t="s">
        <v>278</v>
      </c>
      <c r="D15" s="199"/>
      <c r="E15" s="200"/>
      <c r="F15" s="200"/>
      <c r="G15" s="201"/>
      <c r="H15" s="200"/>
      <c r="I15" s="200"/>
      <c r="J15" s="201"/>
      <c r="K15" s="200"/>
      <c r="L15" s="200"/>
      <c r="M15" s="200"/>
      <c r="N15" s="200"/>
      <c r="O15" s="202"/>
      <c r="P15" s="203">
        <f>H15*E15*K15</f>
        <v>0</v>
      </c>
      <c r="Q15" s="200"/>
      <c r="R15" s="204"/>
      <c r="S15" s="204"/>
      <c r="T15" s="204"/>
      <c r="U15" s="204"/>
      <c r="V15" s="204"/>
      <c r="W15" s="204"/>
      <c r="X15" s="204"/>
      <c r="Y15" s="204"/>
      <c r="Z15" s="204"/>
      <c r="AA15" s="204"/>
      <c r="AB15" s="205"/>
      <c r="AC15" s="206">
        <f>$P15*R15</f>
        <v>0</v>
      </c>
      <c r="AD15" s="206">
        <f>$P15*S15</f>
        <v>0</v>
      </c>
      <c r="AE15" s="206">
        <f>$P15*T15</f>
        <v>0</v>
      </c>
      <c r="AF15" s="206">
        <f>$P15*U15</f>
        <v>0</v>
      </c>
      <c r="AG15" s="206">
        <f aca="true" t="shared" si="0" ref="AG15:AG29">IF(U15&gt;0,E15*H15*K15*V15,$P15*V15)</f>
        <v>0</v>
      </c>
      <c r="AH15" s="206">
        <f>IF($U15&gt;0,0,$P15*W15)</f>
        <v>0</v>
      </c>
      <c r="AI15" s="206">
        <f>IF($U15&gt;0,0,$P15*X15)</f>
        <v>0</v>
      </c>
      <c r="AJ15" s="206">
        <f>IF($U15&gt;0,0,$P15*Y15)</f>
        <v>0</v>
      </c>
      <c r="AK15" s="206">
        <f>IF($AB15&gt;0,E15*K15*Z15,$P15*Z15)</f>
        <v>0</v>
      </c>
      <c r="AL15" s="206">
        <f>IF($AB15&gt;0,AA15*2,0)</f>
        <v>0</v>
      </c>
      <c r="AM15" s="206">
        <f>IF(U15&gt;0,E15*H15*K15*AB15,P15*AB15)</f>
        <v>0</v>
      </c>
      <c r="AN15" s="206">
        <f>SUM(AC15:AM15)</f>
        <v>0</v>
      </c>
      <c r="AP15" s="11"/>
      <c r="AQ15" s="11"/>
      <c r="AR15" s="11"/>
      <c r="AS15" s="11"/>
      <c r="AT15" s="11"/>
      <c r="AU15" s="11"/>
      <c r="AV15" s="11"/>
      <c r="AW15" s="11"/>
      <c r="AX15" s="11"/>
      <c r="AY15" s="11"/>
      <c r="AZ15" s="11"/>
    </row>
    <row r="16" spans="2:40" ht="14.25" customHeight="1">
      <c r="B16" s="197"/>
      <c r="C16" s="207" t="s">
        <v>300</v>
      </c>
      <c r="D16" s="199"/>
      <c r="E16" s="200">
        <v>80</v>
      </c>
      <c r="F16" s="200" t="s">
        <v>141</v>
      </c>
      <c r="G16" s="201" t="s">
        <v>89</v>
      </c>
      <c r="H16" s="200">
        <v>1</v>
      </c>
      <c r="I16" s="200" t="s">
        <v>279</v>
      </c>
      <c r="J16" s="201" t="s">
        <v>89</v>
      </c>
      <c r="K16" s="200">
        <v>1</v>
      </c>
      <c r="L16" s="200" t="s">
        <v>279</v>
      </c>
      <c r="M16" s="200"/>
      <c r="N16" s="200"/>
      <c r="O16" s="202"/>
      <c r="P16" s="203">
        <v>80</v>
      </c>
      <c r="Q16" s="200"/>
      <c r="R16" s="204"/>
      <c r="S16" s="204"/>
      <c r="T16" s="204"/>
      <c r="U16" s="204">
        <v>0</v>
      </c>
      <c r="V16" s="204">
        <v>0</v>
      </c>
      <c r="W16" s="204"/>
      <c r="X16" s="204"/>
      <c r="Y16" s="204"/>
      <c r="Z16" s="204">
        <v>0</v>
      </c>
      <c r="AA16" s="204"/>
      <c r="AB16" s="205"/>
      <c r="AC16" s="206">
        <f aca="true" t="shared" si="1" ref="AC16:AF29">$P16*R16</f>
        <v>0</v>
      </c>
      <c r="AD16" s="206">
        <f t="shared" si="1"/>
        <v>0</v>
      </c>
      <c r="AE16" s="206">
        <f t="shared" si="1"/>
        <v>0</v>
      </c>
      <c r="AF16" s="206">
        <f t="shared" si="1"/>
        <v>0</v>
      </c>
      <c r="AG16" s="206">
        <f t="shared" si="0"/>
        <v>0</v>
      </c>
      <c r="AH16" s="206">
        <f aca="true" t="shared" si="2" ref="AH16:AJ29">IF($U16&gt;0,0,$P16*W16)</f>
        <v>0</v>
      </c>
      <c r="AI16" s="206">
        <f t="shared" si="2"/>
        <v>0</v>
      </c>
      <c r="AJ16" s="206">
        <f t="shared" si="2"/>
        <v>0</v>
      </c>
      <c r="AK16" s="206">
        <f aca="true" t="shared" si="3" ref="AK16:AK29">IF($AB16&gt;0,E16*K16*Z16,$P16*Z16)</f>
        <v>0</v>
      </c>
      <c r="AL16" s="206">
        <f aca="true" t="shared" si="4" ref="AL16:AL29">IF($AB16&gt;0,AA16*2,0)</f>
        <v>0</v>
      </c>
      <c r="AM16" s="206">
        <f aca="true" t="shared" si="5" ref="AM16:AM29">IF(U16&gt;0,E16*H16*K16*AB16,P16*AB16)</f>
        <v>0</v>
      </c>
      <c r="AN16" s="206">
        <f aca="true" t="shared" si="6" ref="AN16:AN29">SUM(AC16:AM16)</f>
        <v>0</v>
      </c>
    </row>
    <row r="17" spans="2:40" ht="14.25" customHeight="1">
      <c r="B17" s="197"/>
      <c r="C17" s="198" t="s">
        <v>301</v>
      </c>
      <c r="D17" s="208"/>
      <c r="E17" s="200">
        <v>36</v>
      </c>
      <c r="F17" s="200" t="s">
        <v>141</v>
      </c>
      <c r="G17" s="201" t="s">
        <v>89</v>
      </c>
      <c r="H17" s="200">
        <v>1</v>
      </c>
      <c r="I17" s="200" t="s">
        <v>279</v>
      </c>
      <c r="J17" s="201" t="s">
        <v>89</v>
      </c>
      <c r="K17" s="200">
        <v>1</v>
      </c>
      <c r="L17" s="200" t="s">
        <v>279</v>
      </c>
      <c r="M17" s="200"/>
      <c r="N17" s="200"/>
      <c r="O17" s="202"/>
      <c r="P17" s="203">
        <v>36</v>
      </c>
      <c r="Q17" s="200"/>
      <c r="R17" s="204"/>
      <c r="S17" s="204"/>
      <c r="T17" s="204"/>
      <c r="U17" s="204"/>
      <c r="V17" s="204"/>
      <c r="W17" s="204"/>
      <c r="X17" s="204"/>
      <c r="Y17" s="204"/>
      <c r="Z17" s="204">
        <v>500000</v>
      </c>
      <c r="AA17" s="204"/>
      <c r="AB17" s="205"/>
      <c r="AC17" s="206">
        <f t="shared" si="1"/>
        <v>0</v>
      </c>
      <c r="AD17" s="206">
        <f t="shared" si="1"/>
        <v>0</v>
      </c>
      <c r="AE17" s="206">
        <f t="shared" si="1"/>
        <v>0</v>
      </c>
      <c r="AF17" s="206">
        <f t="shared" si="1"/>
        <v>0</v>
      </c>
      <c r="AG17" s="206">
        <f t="shared" si="0"/>
        <v>0</v>
      </c>
      <c r="AH17" s="206">
        <f t="shared" si="2"/>
        <v>0</v>
      </c>
      <c r="AI17" s="206">
        <f t="shared" si="2"/>
        <v>0</v>
      </c>
      <c r="AJ17" s="206">
        <f t="shared" si="2"/>
        <v>0</v>
      </c>
      <c r="AK17" s="206">
        <f t="shared" si="3"/>
        <v>18000000</v>
      </c>
      <c r="AL17" s="206">
        <f t="shared" si="4"/>
        <v>0</v>
      </c>
      <c r="AM17" s="206">
        <f t="shared" si="5"/>
        <v>0</v>
      </c>
      <c r="AN17" s="206">
        <f t="shared" si="6"/>
        <v>18000000</v>
      </c>
    </row>
    <row r="18" spans="2:40" ht="14.25" customHeight="1">
      <c r="B18" s="197"/>
      <c r="C18" s="198" t="s">
        <v>302</v>
      </c>
      <c r="D18" s="208"/>
      <c r="E18" s="200">
        <f>E16-E17</f>
        <v>44</v>
      </c>
      <c r="F18" s="200" t="s">
        <v>141</v>
      </c>
      <c r="G18" s="201" t="s">
        <v>89</v>
      </c>
      <c r="H18" s="200">
        <v>1</v>
      </c>
      <c r="I18" s="200" t="s">
        <v>279</v>
      </c>
      <c r="J18" s="201" t="s">
        <v>89</v>
      </c>
      <c r="K18" s="200">
        <v>1</v>
      </c>
      <c r="L18" s="200" t="s">
        <v>279</v>
      </c>
      <c r="M18" s="200"/>
      <c r="N18" s="200"/>
      <c r="O18" s="202"/>
      <c r="P18" s="203">
        <f>H18*E18*K18</f>
        <v>44</v>
      </c>
      <c r="Q18" s="200"/>
      <c r="R18" s="204"/>
      <c r="S18" s="204"/>
      <c r="T18" s="204"/>
      <c r="U18" s="204"/>
      <c r="V18" s="204"/>
      <c r="W18" s="204"/>
      <c r="X18" s="204"/>
      <c r="Y18" s="204"/>
      <c r="Z18" s="204">
        <v>500000</v>
      </c>
      <c r="AA18" s="204"/>
      <c r="AB18" s="205"/>
      <c r="AC18" s="206">
        <f t="shared" si="1"/>
        <v>0</v>
      </c>
      <c r="AD18" s="206">
        <f t="shared" si="1"/>
        <v>0</v>
      </c>
      <c r="AE18" s="206">
        <f t="shared" si="1"/>
        <v>0</v>
      </c>
      <c r="AF18" s="206">
        <f t="shared" si="1"/>
        <v>0</v>
      </c>
      <c r="AG18" s="206">
        <f>IF(U18&gt;0,E18*H18*K18*V18,$P18*V18)</f>
        <v>0</v>
      </c>
      <c r="AH18" s="206">
        <f t="shared" si="2"/>
        <v>0</v>
      </c>
      <c r="AI18" s="206">
        <f t="shared" si="2"/>
        <v>0</v>
      </c>
      <c r="AJ18" s="206">
        <f t="shared" si="2"/>
        <v>0</v>
      </c>
      <c r="AK18" s="206">
        <f>IF($AB18&gt;0,E18*K18*Z18,$P18*Z18)</f>
        <v>22000000</v>
      </c>
      <c r="AL18" s="206">
        <f>IF($AB18&gt;0,AA18*2,0)</f>
        <v>0</v>
      </c>
      <c r="AM18" s="206">
        <f>IF(U18&gt;0,E18*H18*K18*AB18,P18*AB18)</f>
        <v>0</v>
      </c>
      <c r="AN18" s="206">
        <f>SUM(AC18:AM18)</f>
        <v>22000000</v>
      </c>
    </row>
    <row r="19" spans="2:40" ht="14.25" customHeight="1">
      <c r="B19" s="197"/>
      <c r="C19" s="198" t="s">
        <v>303</v>
      </c>
      <c r="D19" s="208"/>
      <c r="E19" s="200">
        <v>80</v>
      </c>
      <c r="F19" s="200" t="s">
        <v>141</v>
      </c>
      <c r="G19" s="201" t="s">
        <v>89</v>
      </c>
      <c r="H19" s="200">
        <v>1</v>
      </c>
      <c r="I19" s="200" t="s">
        <v>279</v>
      </c>
      <c r="J19" s="201" t="s">
        <v>89</v>
      </c>
      <c r="K19" s="200">
        <v>1</v>
      </c>
      <c r="L19" s="200" t="s">
        <v>279</v>
      </c>
      <c r="M19" s="200"/>
      <c r="N19" s="200"/>
      <c r="O19" s="202"/>
      <c r="P19" s="203">
        <v>1</v>
      </c>
      <c r="Q19" s="200"/>
      <c r="R19" s="204"/>
      <c r="S19" s="204"/>
      <c r="T19" s="204"/>
      <c r="U19" s="204"/>
      <c r="V19" s="204">
        <v>17400000</v>
      </c>
      <c r="W19" s="204"/>
      <c r="X19" s="204"/>
      <c r="Y19" s="204"/>
      <c r="Z19" s="204"/>
      <c r="AA19" s="204"/>
      <c r="AB19" s="205"/>
      <c r="AC19" s="206">
        <f t="shared" si="1"/>
        <v>0</v>
      </c>
      <c r="AD19" s="206">
        <f t="shared" si="1"/>
        <v>0</v>
      </c>
      <c r="AE19" s="206">
        <f t="shared" si="1"/>
        <v>0</v>
      </c>
      <c r="AF19" s="206">
        <f t="shared" si="1"/>
        <v>0</v>
      </c>
      <c r="AG19" s="206">
        <f>IF(U19&gt;0,E19*H19*K19*V19,$P19*V19)</f>
        <v>17400000</v>
      </c>
      <c r="AH19" s="206">
        <f t="shared" si="2"/>
        <v>0</v>
      </c>
      <c r="AI19" s="206">
        <f t="shared" si="2"/>
        <v>0</v>
      </c>
      <c r="AJ19" s="206">
        <f t="shared" si="2"/>
        <v>0</v>
      </c>
      <c r="AK19" s="206">
        <f>IF($AB19&gt;0,E19*K19*Z19,$P19*Z19)</f>
        <v>0</v>
      </c>
      <c r="AL19" s="206">
        <f>IF($AB19&gt;0,AA19*2,0)</f>
        <v>0</v>
      </c>
      <c r="AM19" s="206">
        <f>IF(U19&gt;0,E19*H19*K19*AB19,P19*AB19)</f>
        <v>0</v>
      </c>
      <c r="AN19" s="206">
        <f>SUM(AC19:AM19)</f>
        <v>17400000</v>
      </c>
    </row>
    <row r="20" spans="2:40" ht="14.25" customHeight="1">
      <c r="B20" s="197"/>
      <c r="C20" s="207" t="s">
        <v>306</v>
      </c>
      <c r="D20" s="208"/>
      <c r="E20" s="200"/>
      <c r="F20" s="200"/>
      <c r="G20" s="201"/>
      <c r="H20" s="200"/>
      <c r="I20" s="200"/>
      <c r="J20" s="201"/>
      <c r="K20" s="200"/>
      <c r="L20" s="200"/>
      <c r="M20" s="200"/>
      <c r="N20" s="200"/>
      <c r="O20" s="202"/>
      <c r="P20" s="203"/>
      <c r="Q20" s="200"/>
      <c r="R20" s="204"/>
      <c r="S20" s="204"/>
      <c r="T20" s="204"/>
      <c r="U20" s="204"/>
      <c r="V20" s="204"/>
      <c r="W20" s="204"/>
      <c r="X20" s="204"/>
      <c r="Y20" s="204"/>
      <c r="Z20" s="204"/>
      <c r="AA20" s="204"/>
      <c r="AB20" s="205"/>
      <c r="AC20" s="206"/>
      <c r="AD20" s="206"/>
      <c r="AE20" s="206"/>
      <c r="AF20" s="206"/>
      <c r="AG20" s="206"/>
      <c r="AH20" s="206"/>
      <c r="AI20" s="206"/>
      <c r="AJ20" s="206"/>
      <c r="AK20" s="206"/>
      <c r="AL20" s="206"/>
      <c r="AM20" s="206"/>
      <c r="AN20" s="206"/>
    </row>
    <row r="21" spans="2:40" ht="14.25" customHeight="1">
      <c r="B21" s="197"/>
      <c r="C21" s="207" t="s">
        <v>151</v>
      </c>
      <c r="D21" s="208"/>
      <c r="E21" s="200"/>
      <c r="F21" s="200" t="s">
        <v>141</v>
      </c>
      <c r="G21" s="201" t="s">
        <v>89</v>
      </c>
      <c r="H21" s="200">
        <v>1</v>
      </c>
      <c r="I21" s="200" t="s">
        <v>90</v>
      </c>
      <c r="J21" s="201" t="s">
        <v>89</v>
      </c>
      <c r="K21" s="200">
        <v>1</v>
      </c>
      <c r="L21" s="200" t="s">
        <v>280</v>
      </c>
      <c r="M21" s="200">
        <v>0</v>
      </c>
      <c r="N21" s="200" t="s">
        <v>280</v>
      </c>
      <c r="O21" s="202"/>
      <c r="P21" s="203"/>
      <c r="Q21" s="200"/>
      <c r="R21" s="204"/>
      <c r="S21" s="204"/>
      <c r="T21" s="204"/>
      <c r="U21" s="204"/>
      <c r="V21" s="204"/>
      <c r="W21" s="204"/>
      <c r="X21" s="204"/>
      <c r="Y21" s="204"/>
      <c r="Z21" s="204"/>
      <c r="AA21" s="204"/>
      <c r="AB21" s="205"/>
      <c r="AC21" s="206"/>
      <c r="AD21" s="206"/>
      <c r="AE21" s="206"/>
      <c r="AF21" s="206"/>
      <c r="AG21" s="206"/>
      <c r="AH21" s="206"/>
      <c r="AI21" s="206"/>
      <c r="AJ21" s="206"/>
      <c r="AK21" s="206"/>
      <c r="AL21" s="206"/>
      <c r="AM21" s="206"/>
      <c r="AN21" s="206"/>
    </row>
    <row r="22" spans="2:40" ht="14.25" customHeight="1">
      <c r="B22" s="197"/>
      <c r="C22" s="207" t="s">
        <v>153</v>
      </c>
      <c r="D22" s="208"/>
      <c r="E22" s="200">
        <v>3</v>
      </c>
      <c r="F22" s="200" t="s">
        <v>141</v>
      </c>
      <c r="G22" s="201" t="s">
        <v>89</v>
      </c>
      <c r="H22" s="200">
        <v>3</v>
      </c>
      <c r="I22" s="200" t="s">
        <v>90</v>
      </c>
      <c r="J22" s="201" t="s">
        <v>89</v>
      </c>
      <c r="K22" s="200">
        <v>1</v>
      </c>
      <c r="L22" s="200" t="s">
        <v>280</v>
      </c>
      <c r="M22" s="200">
        <v>0</v>
      </c>
      <c r="N22" s="200" t="s">
        <v>280</v>
      </c>
      <c r="O22" s="202"/>
      <c r="P22" s="203">
        <v>1</v>
      </c>
      <c r="Q22" s="200"/>
      <c r="R22" s="204"/>
      <c r="S22" s="204"/>
      <c r="T22" s="204"/>
      <c r="U22" s="204">
        <v>60800000</v>
      </c>
      <c r="V22" s="204"/>
      <c r="W22" s="204"/>
      <c r="X22" s="204"/>
      <c r="Y22" s="204"/>
      <c r="Z22" s="204"/>
      <c r="AA22" s="204"/>
      <c r="AB22" s="205"/>
      <c r="AC22" s="206"/>
      <c r="AD22" s="206"/>
      <c r="AE22" s="206"/>
      <c r="AF22" s="206">
        <f>P22*U22</f>
        <v>60800000</v>
      </c>
      <c r="AG22" s="206"/>
      <c r="AH22" s="206"/>
      <c r="AI22" s="206"/>
      <c r="AJ22" s="206"/>
      <c r="AK22" s="206"/>
      <c r="AL22" s="206"/>
      <c r="AM22" s="206"/>
      <c r="AN22" s="206">
        <f>SUM(AC22:AM22)</f>
        <v>60800000</v>
      </c>
    </row>
    <row r="23" spans="2:40" ht="14.25" customHeight="1">
      <c r="B23" s="197"/>
      <c r="C23" s="207" t="s">
        <v>291</v>
      </c>
      <c r="D23" s="208"/>
      <c r="E23" s="200">
        <v>3</v>
      </c>
      <c r="F23" s="200" t="s">
        <v>141</v>
      </c>
      <c r="G23" s="201" t="s">
        <v>89</v>
      </c>
      <c r="H23" s="200">
        <v>3</v>
      </c>
      <c r="I23" s="200" t="s">
        <v>90</v>
      </c>
      <c r="J23" s="201" t="s">
        <v>89</v>
      </c>
      <c r="K23" s="200">
        <v>1</v>
      </c>
      <c r="L23" s="200" t="s">
        <v>280</v>
      </c>
      <c r="M23" s="200">
        <v>0</v>
      </c>
      <c r="N23" s="200" t="s">
        <v>280</v>
      </c>
      <c r="O23" s="202"/>
      <c r="P23" s="203">
        <v>2</v>
      </c>
      <c r="Q23" s="200"/>
      <c r="R23" s="204"/>
      <c r="S23" s="204"/>
      <c r="T23" s="204"/>
      <c r="U23" s="204">
        <v>1200000</v>
      </c>
      <c r="V23" s="204"/>
      <c r="W23" s="204"/>
      <c r="X23" s="204"/>
      <c r="Y23" s="204"/>
      <c r="Z23" s="204"/>
      <c r="AA23" s="204"/>
      <c r="AB23" s="205"/>
      <c r="AC23" s="206"/>
      <c r="AD23" s="206"/>
      <c r="AE23" s="206"/>
      <c r="AF23" s="206">
        <f>P23*U23</f>
        <v>2400000</v>
      </c>
      <c r="AG23" s="206"/>
      <c r="AH23" s="206"/>
      <c r="AI23" s="206"/>
      <c r="AJ23" s="206"/>
      <c r="AK23" s="206"/>
      <c r="AL23" s="206"/>
      <c r="AM23" s="206"/>
      <c r="AN23" s="206">
        <f>SUM(AC23:AM23)</f>
        <v>2400000</v>
      </c>
    </row>
    <row r="24" spans="2:40" ht="14.25" customHeight="1">
      <c r="B24" s="197">
        <v>2</v>
      </c>
      <c r="C24" s="198" t="s">
        <v>155</v>
      </c>
      <c r="D24" s="208"/>
      <c r="E24" s="200"/>
      <c r="F24" s="200"/>
      <c r="G24" s="201"/>
      <c r="H24" s="200"/>
      <c r="I24" s="200"/>
      <c r="J24" s="201"/>
      <c r="K24" s="200"/>
      <c r="L24" s="200"/>
      <c r="M24" s="200"/>
      <c r="N24" s="200"/>
      <c r="O24" s="202"/>
      <c r="P24" s="203">
        <f>H24*E24*K24</f>
        <v>0</v>
      </c>
      <c r="Q24" s="200"/>
      <c r="R24" s="204"/>
      <c r="S24" s="204"/>
      <c r="T24" s="204"/>
      <c r="U24" s="204"/>
      <c r="V24" s="204"/>
      <c r="W24" s="204"/>
      <c r="X24" s="204"/>
      <c r="Y24" s="204"/>
      <c r="Z24" s="204"/>
      <c r="AA24" s="204"/>
      <c r="AB24" s="205"/>
      <c r="AC24" s="206">
        <f t="shared" si="1"/>
        <v>0</v>
      </c>
      <c r="AD24" s="206">
        <f t="shared" si="1"/>
        <v>0</v>
      </c>
      <c r="AE24" s="206">
        <f t="shared" si="1"/>
        <v>0</v>
      </c>
      <c r="AF24" s="206">
        <f t="shared" si="1"/>
        <v>0</v>
      </c>
      <c r="AG24" s="206">
        <f t="shared" si="0"/>
        <v>0</v>
      </c>
      <c r="AH24" s="206">
        <f t="shared" si="2"/>
        <v>0</v>
      </c>
      <c r="AI24" s="206">
        <f t="shared" si="2"/>
        <v>0</v>
      </c>
      <c r="AJ24" s="206">
        <f t="shared" si="2"/>
        <v>0</v>
      </c>
      <c r="AK24" s="206">
        <f t="shared" si="3"/>
        <v>0</v>
      </c>
      <c r="AL24" s="206">
        <f t="shared" si="4"/>
        <v>0</v>
      </c>
      <c r="AM24" s="206">
        <f t="shared" si="5"/>
        <v>0</v>
      </c>
      <c r="AN24" s="206">
        <f t="shared" si="6"/>
        <v>0</v>
      </c>
    </row>
    <row r="25" spans="2:40" ht="14.25" customHeight="1">
      <c r="B25" s="197"/>
      <c r="C25" s="198" t="s">
        <v>284</v>
      </c>
      <c r="D25" s="208"/>
      <c r="E25" s="200">
        <v>1</v>
      </c>
      <c r="F25" s="200" t="s">
        <v>285</v>
      </c>
      <c r="G25" s="201" t="s">
        <v>89</v>
      </c>
      <c r="H25" s="200">
        <v>1</v>
      </c>
      <c r="I25" s="200" t="s">
        <v>290</v>
      </c>
      <c r="J25" s="201" t="s">
        <v>89</v>
      </c>
      <c r="K25" s="200">
        <v>1</v>
      </c>
      <c r="L25" s="200" t="s">
        <v>283</v>
      </c>
      <c r="M25" s="200">
        <v>0</v>
      </c>
      <c r="N25" s="200" t="s">
        <v>285</v>
      </c>
      <c r="O25" s="202"/>
      <c r="P25" s="203">
        <v>2</v>
      </c>
      <c r="Q25" s="200"/>
      <c r="R25" s="204">
        <v>10000000</v>
      </c>
      <c r="S25" s="204">
        <v>3000000</v>
      </c>
      <c r="T25" s="204">
        <v>7500000</v>
      </c>
      <c r="U25" s="204"/>
      <c r="V25" s="204"/>
      <c r="W25" s="204"/>
      <c r="X25" s="204"/>
      <c r="Y25" s="204"/>
      <c r="Z25" s="204"/>
      <c r="AA25" s="204"/>
      <c r="AB25" s="205">
        <v>18750000</v>
      </c>
      <c r="AC25" s="206">
        <f t="shared" si="1"/>
        <v>20000000</v>
      </c>
      <c r="AD25" s="206">
        <f t="shared" si="1"/>
        <v>6000000</v>
      </c>
      <c r="AE25" s="206">
        <f t="shared" si="1"/>
        <v>15000000</v>
      </c>
      <c r="AF25" s="206">
        <f t="shared" si="1"/>
        <v>0</v>
      </c>
      <c r="AG25" s="206">
        <f t="shared" si="0"/>
        <v>0</v>
      </c>
      <c r="AH25" s="206">
        <f t="shared" si="2"/>
        <v>0</v>
      </c>
      <c r="AI25" s="206">
        <f t="shared" si="2"/>
        <v>0</v>
      </c>
      <c r="AJ25" s="206">
        <f t="shared" si="2"/>
        <v>0</v>
      </c>
      <c r="AK25" s="206">
        <f t="shared" si="3"/>
        <v>0</v>
      </c>
      <c r="AL25" s="206">
        <f t="shared" si="4"/>
        <v>0</v>
      </c>
      <c r="AM25" s="206">
        <f t="shared" si="5"/>
        <v>37500000</v>
      </c>
      <c r="AN25" s="206">
        <f t="shared" si="6"/>
        <v>78500000</v>
      </c>
    </row>
    <row r="26" spans="2:40" ht="14.25" customHeight="1">
      <c r="B26" s="197"/>
      <c r="C26" s="207" t="s">
        <v>289</v>
      </c>
      <c r="D26" s="199"/>
      <c r="E26" s="200">
        <v>1</v>
      </c>
      <c r="F26" s="200" t="s">
        <v>285</v>
      </c>
      <c r="G26" s="201" t="s">
        <v>89</v>
      </c>
      <c r="H26" s="200">
        <v>1</v>
      </c>
      <c r="I26" s="200" t="s">
        <v>290</v>
      </c>
      <c r="J26" s="201"/>
      <c r="K26" s="200">
        <v>1</v>
      </c>
      <c r="L26" s="200"/>
      <c r="M26" s="200">
        <v>1</v>
      </c>
      <c r="N26" s="200" t="s">
        <v>285</v>
      </c>
      <c r="O26" s="202"/>
      <c r="P26" s="203">
        <f>H26*E26*K26</f>
        <v>1</v>
      </c>
      <c r="Q26" s="200"/>
      <c r="R26" s="204">
        <v>1000000</v>
      </c>
      <c r="S26" s="204"/>
      <c r="T26" s="204"/>
      <c r="U26" s="204"/>
      <c r="V26" s="204"/>
      <c r="W26" s="204"/>
      <c r="X26" s="204"/>
      <c r="Y26" s="204"/>
      <c r="Z26" s="204"/>
      <c r="AA26" s="204"/>
      <c r="AB26" s="205"/>
      <c r="AC26" s="206">
        <f t="shared" si="1"/>
        <v>1000000</v>
      </c>
      <c r="AD26" s="206">
        <f t="shared" si="1"/>
        <v>0</v>
      </c>
      <c r="AE26" s="206">
        <f t="shared" si="1"/>
        <v>0</v>
      </c>
      <c r="AF26" s="206">
        <f t="shared" si="1"/>
        <v>0</v>
      </c>
      <c r="AG26" s="206">
        <f t="shared" si="0"/>
        <v>0</v>
      </c>
      <c r="AH26" s="206">
        <f t="shared" si="2"/>
        <v>0</v>
      </c>
      <c r="AI26" s="206">
        <f t="shared" si="2"/>
        <v>0</v>
      </c>
      <c r="AJ26" s="206">
        <f t="shared" si="2"/>
        <v>0</v>
      </c>
      <c r="AK26" s="206">
        <f t="shared" si="3"/>
        <v>0</v>
      </c>
      <c r="AL26" s="206">
        <f t="shared" si="4"/>
        <v>0</v>
      </c>
      <c r="AM26" s="206">
        <f t="shared" si="5"/>
        <v>0</v>
      </c>
      <c r="AN26" s="206">
        <f t="shared" si="6"/>
        <v>1000000</v>
      </c>
    </row>
    <row r="27" spans="2:40" ht="14.25" customHeight="1">
      <c r="B27" s="197"/>
      <c r="C27" s="207" t="s">
        <v>158</v>
      </c>
      <c r="D27" s="199"/>
      <c r="E27" s="200">
        <v>1</v>
      </c>
      <c r="F27" s="200" t="s">
        <v>286</v>
      </c>
      <c r="G27" s="201" t="s">
        <v>89</v>
      </c>
      <c r="H27" s="200">
        <v>1</v>
      </c>
      <c r="I27" s="200" t="s">
        <v>290</v>
      </c>
      <c r="J27" s="201"/>
      <c r="K27" s="200">
        <v>1</v>
      </c>
      <c r="L27" s="200"/>
      <c r="M27" s="200">
        <v>0</v>
      </c>
      <c r="N27" s="200" t="s">
        <v>286</v>
      </c>
      <c r="O27" s="209"/>
      <c r="P27" s="203">
        <f>H27*E27*K27</f>
        <v>1</v>
      </c>
      <c r="Q27" s="200"/>
      <c r="R27" s="204">
        <v>500000</v>
      </c>
      <c r="S27" s="204"/>
      <c r="T27" s="204"/>
      <c r="U27" s="204"/>
      <c r="V27" s="204"/>
      <c r="W27" s="204"/>
      <c r="X27" s="204"/>
      <c r="Y27" s="204"/>
      <c r="Z27" s="204"/>
      <c r="AA27" s="204"/>
      <c r="AB27" s="205"/>
      <c r="AC27" s="206">
        <f t="shared" si="1"/>
        <v>500000</v>
      </c>
      <c r="AD27" s="206">
        <f t="shared" si="1"/>
        <v>0</v>
      </c>
      <c r="AE27" s="206">
        <f t="shared" si="1"/>
        <v>0</v>
      </c>
      <c r="AF27" s="206">
        <f t="shared" si="1"/>
        <v>0</v>
      </c>
      <c r="AG27" s="206">
        <f t="shared" si="0"/>
        <v>0</v>
      </c>
      <c r="AH27" s="206">
        <f t="shared" si="2"/>
        <v>0</v>
      </c>
      <c r="AI27" s="206">
        <f t="shared" si="2"/>
        <v>0</v>
      </c>
      <c r="AJ27" s="206">
        <f t="shared" si="2"/>
        <v>0</v>
      </c>
      <c r="AK27" s="206">
        <f t="shared" si="3"/>
        <v>0</v>
      </c>
      <c r="AL27" s="206">
        <f t="shared" si="4"/>
        <v>0</v>
      </c>
      <c r="AM27" s="206">
        <f t="shared" si="5"/>
        <v>0</v>
      </c>
      <c r="AN27" s="206">
        <f t="shared" si="6"/>
        <v>500000</v>
      </c>
    </row>
    <row r="28" spans="2:40" ht="14.25" customHeight="1">
      <c r="B28" s="197"/>
      <c r="C28" s="198" t="s">
        <v>304</v>
      </c>
      <c r="D28" s="199"/>
      <c r="E28" s="200">
        <v>1</v>
      </c>
      <c r="F28" s="200" t="s">
        <v>286</v>
      </c>
      <c r="G28" s="201" t="s">
        <v>89</v>
      </c>
      <c r="H28" s="200">
        <v>1</v>
      </c>
      <c r="I28" s="200" t="s">
        <v>290</v>
      </c>
      <c r="J28" s="201"/>
      <c r="K28" s="200">
        <v>1</v>
      </c>
      <c r="L28" s="200"/>
      <c r="M28" s="200">
        <v>0</v>
      </c>
      <c r="N28" s="200" t="s">
        <v>286</v>
      </c>
      <c r="O28" s="202"/>
      <c r="P28" s="203">
        <v>2</v>
      </c>
      <c r="Q28" s="200"/>
      <c r="R28" s="204">
        <v>450000</v>
      </c>
      <c r="S28" s="204"/>
      <c r="T28" s="204"/>
      <c r="U28" s="204"/>
      <c r="V28" s="204"/>
      <c r="W28" s="204"/>
      <c r="X28" s="204"/>
      <c r="Y28" s="204"/>
      <c r="Z28" s="204"/>
      <c r="AA28" s="204"/>
      <c r="AB28" s="205"/>
      <c r="AC28" s="206">
        <f>$P28*R28</f>
        <v>900000</v>
      </c>
      <c r="AD28" s="206">
        <f>$P28*S28</f>
        <v>0</v>
      </c>
      <c r="AE28" s="206">
        <f>$P28*T28</f>
        <v>0</v>
      </c>
      <c r="AF28" s="206">
        <f>$P28*U28</f>
        <v>0</v>
      </c>
      <c r="AG28" s="206">
        <f>IF(U28&gt;0,E28*H28*K28*V28,$P28*V28)</f>
        <v>0</v>
      </c>
      <c r="AH28" s="206">
        <f>IF($U28&gt;0,0,$P28*W28)</f>
        <v>0</v>
      </c>
      <c r="AI28" s="206">
        <f>IF($U28&gt;0,0,$P28*X28)</f>
        <v>0</v>
      </c>
      <c r="AJ28" s="206">
        <f>IF($U28&gt;0,0,$P28*Y28)</f>
        <v>0</v>
      </c>
      <c r="AK28" s="206">
        <f>IF($AB28&gt;0,E28*K28*Z28,$P28*Z28)</f>
        <v>0</v>
      </c>
      <c r="AL28" s="206">
        <f>IF($AB28&gt;0,AA28*2,0)</f>
        <v>0</v>
      </c>
      <c r="AM28" s="206">
        <f>IF(U28&gt;0,E28*H28*K28*AB28,P28*AB28)</f>
        <v>0</v>
      </c>
      <c r="AN28" s="206">
        <f>SUM(AC28:AM28)</f>
        <v>900000</v>
      </c>
    </row>
    <row r="29" spans="2:40" ht="14.25" customHeight="1">
      <c r="B29" s="197"/>
      <c r="C29" s="198" t="s">
        <v>305</v>
      </c>
      <c r="D29" s="199"/>
      <c r="E29" s="200">
        <v>1</v>
      </c>
      <c r="F29" s="200" t="s">
        <v>286</v>
      </c>
      <c r="G29" s="201" t="s">
        <v>89</v>
      </c>
      <c r="H29" s="200">
        <v>1</v>
      </c>
      <c r="I29" s="200" t="s">
        <v>290</v>
      </c>
      <c r="J29" s="201"/>
      <c r="K29" s="200">
        <v>1</v>
      </c>
      <c r="L29" s="200"/>
      <c r="M29" s="200">
        <v>0</v>
      </c>
      <c r="N29" s="200" t="s">
        <v>286</v>
      </c>
      <c r="O29" s="202"/>
      <c r="P29" s="203">
        <v>2</v>
      </c>
      <c r="Q29" s="200"/>
      <c r="R29" s="204">
        <v>170000</v>
      </c>
      <c r="S29" s="204"/>
      <c r="T29" s="204"/>
      <c r="U29" s="204"/>
      <c r="V29" s="204"/>
      <c r="W29" s="204"/>
      <c r="X29" s="204"/>
      <c r="Y29" s="204"/>
      <c r="Z29" s="204"/>
      <c r="AA29" s="204"/>
      <c r="AB29" s="205"/>
      <c r="AC29" s="206">
        <f t="shared" si="1"/>
        <v>340000</v>
      </c>
      <c r="AD29" s="206">
        <f t="shared" si="1"/>
        <v>0</v>
      </c>
      <c r="AE29" s="206">
        <f t="shared" si="1"/>
        <v>0</v>
      </c>
      <c r="AF29" s="206">
        <f t="shared" si="1"/>
        <v>0</v>
      </c>
      <c r="AG29" s="206">
        <f t="shared" si="0"/>
        <v>0</v>
      </c>
      <c r="AH29" s="206">
        <f t="shared" si="2"/>
        <v>0</v>
      </c>
      <c r="AI29" s="206">
        <f t="shared" si="2"/>
        <v>0</v>
      </c>
      <c r="AJ29" s="206">
        <f t="shared" si="2"/>
        <v>0</v>
      </c>
      <c r="AK29" s="206">
        <f t="shared" si="3"/>
        <v>0</v>
      </c>
      <c r="AL29" s="206">
        <f t="shared" si="4"/>
        <v>0</v>
      </c>
      <c r="AM29" s="206">
        <f t="shared" si="5"/>
        <v>0</v>
      </c>
      <c r="AN29" s="206">
        <f t="shared" si="6"/>
        <v>340000</v>
      </c>
    </row>
    <row r="30" spans="2:40" ht="14.25" customHeight="1">
      <c r="B30" s="210"/>
      <c r="C30" s="211" t="s">
        <v>139</v>
      </c>
      <c r="D30" s="212"/>
      <c r="E30" s="212">
        <f>SUM(E15:E16)</f>
        <v>80</v>
      </c>
      <c r="F30" s="212">
        <f>F15</f>
        <v>0</v>
      </c>
      <c r="G30" s="213"/>
      <c r="H30" s="212"/>
      <c r="I30" s="212"/>
      <c r="J30" s="213"/>
      <c r="K30" s="212"/>
      <c r="L30" s="212"/>
      <c r="M30" s="212"/>
      <c r="N30" s="212"/>
      <c r="O30" s="214"/>
      <c r="P30" s="212"/>
      <c r="Q30" s="212"/>
      <c r="R30" s="212"/>
      <c r="S30" s="212"/>
      <c r="T30" s="212"/>
      <c r="U30" s="215"/>
      <c r="V30" s="212"/>
      <c r="W30" s="212"/>
      <c r="X30" s="212"/>
      <c r="Y30" s="212"/>
      <c r="Z30" s="212"/>
      <c r="AA30" s="212"/>
      <c r="AB30" s="214"/>
      <c r="AC30" s="214"/>
      <c r="AD30" s="214"/>
      <c r="AE30" s="214"/>
      <c r="AF30" s="214"/>
      <c r="AG30" s="214"/>
      <c r="AH30" s="214"/>
      <c r="AI30" s="214"/>
      <c r="AJ30" s="214"/>
      <c r="AK30" s="214"/>
      <c r="AL30" s="214"/>
      <c r="AM30" s="214"/>
      <c r="AN30" s="216">
        <f>SUM(AN15:AN29)</f>
        <v>201840000</v>
      </c>
    </row>
    <row r="31" ht="5.25" customHeight="1"/>
    <row r="32" spans="20:28" ht="17.25" customHeight="1">
      <c r="T32" s="11"/>
      <c r="Z32" s="2">
        <f>'2) SPJ-1 SP2D BAP skrg'!Z39</f>
        <v>0</v>
      </c>
      <c r="AB32" s="2" t="s">
        <v>307</v>
      </c>
    </row>
    <row r="33" ht="6" customHeight="1"/>
    <row r="34" spans="3:17" ht="16.5">
      <c r="C34" s="2" t="s">
        <v>162</v>
      </c>
      <c r="Q34" s="2" t="s">
        <v>162</v>
      </c>
    </row>
    <row r="35" spans="3:26" ht="16.5">
      <c r="C35" s="2" t="s">
        <v>163</v>
      </c>
      <c r="Q35" s="2" t="str">
        <f>'2) SPJ-1 SP2D BAP skrg'!Q48</f>
        <v>Kepala DPPKAD </v>
      </c>
      <c r="Z35" s="2" t="s">
        <v>164</v>
      </c>
    </row>
    <row r="37" ht="3.75" customHeight="1"/>
    <row r="38" ht="3.75" customHeight="1"/>
    <row r="39" ht="3.75" customHeight="1"/>
    <row r="41" spans="3:40" ht="16.5">
      <c r="C41" s="260">
        <f>'2) SPJ-1 SP2D BAP skrg'!C49:F49</f>
        <v>0</v>
      </c>
      <c r="D41" s="260"/>
      <c r="E41" s="260"/>
      <c r="F41" s="260"/>
      <c r="Z41" s="260">
        <f>'Input data pokok'!E28</f>
        <v>0</v>
      </c>
      <c r="AA41" s="260"/>
      <c r="AB41" s="260"/>
      <c r="AC41" s="260"/>
      <c r="AD41" s="260"/>
      <c r="AE41" s="260"/>
      <c r="AF41" s="260"/>
      <c r="AG41" s="260"/>
      <c r="AH41" s="260"/>
      <c r="AI41" s="260"/>
      <c r="AJ41" s="260"/>
      <c r="AK41" s="260"/>
      <c r="AL41" s="260"/>
      <c r="AM41" s="260"/>
      <c r="AN41" s="260"/>
    </row>
    <row r="42" spans="3:40" ht="16.5">
      <c r="C42" s="261" t="str">
        <f>'2) SPJ-1 SP2D BAP skrg'!C50:F50</f>
        <v>NIP.</v>
      </c>
      <c r="D42" s="261"/>
      <c r="E42" s="261"/>
      <c r="F42" s="261"/>
      <c r="Q42" s="260">
        <f>'2) SPJ-1 SP2D BAP skrg'!Q56:T56</f>
        <v>0</v>
      </c>
      <c r="R42" s="260"/>
      <c r="S42" s="260"/>
      <c r="T42" s="260"/>
      <c r="Z42" s="261">
        <f>'Input data pokok'!G28</f>
        <v>0</v>
      </c>
      <c r="AA42" s="261"/>
      <c r="AB42" s="261"/>
      <c r="AC42" s="261"/>
      <c r="AD42" s="261"/>
      <c r="AE42" s="261"/>
      <c r="AF42" s="261"/>
      <c r="AG42" s="261"/>
      <c r="AH42" s="261"/>
      <c r="AI42" s="261"/>
      <c r="AJ42" s="261"/>
      <c r="AK42" s="261"/>
      <c r="AL42" s="261"/>
      <c r="AM42" s="261"/>
      <c r="AN42" s="261"/>
    </row>
    <row r="43" spans="17:20" ht="16.5">
      <c r="Q43" s="261" t="str">
        <f>'2) SPJ-1 SP2D BAP skrg'!Q57:T57</f>
        <v>NIP.</v>
      </c>
      <c r="R43" s="261"/>
      <c r="S43" s="261"/>
      <c r="T43" s="261"/>
    </row>
  </sheetData>
  <sheetProtection/>
  <mergeCells count="39">
    <mergeCell ref="AC10:AM10"/>
    <mergeCell ref="AN10:AN13"/>
    <mergeCell ref="Z12:Z13"/>
    <mergeCell ref="AA12:AA13"/>
    <mergeCell ref="B2:AN2"/>
    <mergeCell ref="B3:AN3"/>
    <mergeCell ref="B4:AN4"/>
    <mergeCell ref="B10:B13"/>
    <mergeCell ref="C10:O13"/>
    <mergeCell ref="P10:P13"/>
    <mergeCell ref="Q10:Q13"/>
    <mergeCell ref="R10:AB10"/>
    <mergeCell ref="AG11:AG13"/>
    <mergeCell ref="AH11:AM11"/>
    <mergeCell ref="R11:R13"/>
    <mergeCell ref="S11:S13"/>
    <mergeCell ref="T11:T13"/>
    <mergeCell ref="U11:U13"/>
    <mergeCell ref="V11:V13"/>
    <mergeCell ref="W11:AB11"/>
    <mergeCell ref="W12:W13"/>
    <mergeCell ref="X12:Y12"/>
    <mergeCell ref="AB12:AB13"/>
    <mergeCell ref="AH12:AH13"/>
    <mergeCell ref="AI12:AJ12"/>
    <mergeCell ref="AK12:AK13"/>
    <mergeCell ref="AL12:AL13"/>
    <mergeCell ref="AM12:AM13"/>
    <mergeCell ref="AC11:AC13"/>
    <mergeCell ref="AD11:AD13"/>
    <mergeCell ref="AE11:AE13"/>
    <mergeCell ref="AF11:AF13"/>
    <mergeCell ref="Q43:T43"/>
    <mergeCell ref="C14:O14"/>
    <mergeCell ref="C41:F41"/>
    <mergeCell ref="Z41:AN41"/>
    <mergeCell ref="C42:F42"/>
    <mergeCell ref="Q42:T42"/>
    <mergeCell ref="Z42:AN42"/>
  </mergeCells>
  <printOptions/>
  <pageMargins left="0.33" right="0.38" top="0.56" bottom="0.53" header="0.37" footer="0.31496062992125984"/>
  <pageSetup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hasan</cp:lastModifiedBy>
  <cp:lastPrinted>2018-08-14T04:32:00Z</cp:lastPrinted>
  <dcterms:created xsi:type="dcterms:W3CDTF">2014-03-03T03:11:26Z</dcterms:created>
  <dcterms:modified xsi:type="dcterms:W3CDTF">2018-09-05T02:23:48Z</dcterms:modified>
  <cp:category/>
  <cp:version/>
  <cp:contentType/>
  <cp:contentStatus/>
</cp:coreProperties>
</file>