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D:\Work\IPDMIP\AWP OWP\Sample\"/>
    </mc:Choice>
  </mc:AlternateContent>
  <bookViews>
    <workbookView xWindow="0" yWindow="0" windowWidth="20490" windowHeight="9195" tabRatio="471" firstSheet="1" activeTab="1"/>
  </bookViews>
  <sheets>
    <sheet name="COVER" sheetId="3" state="hidden" r:id="rId1"/>
    <sheet name="AREAL-PROGRAM" sheetId="7" r:id="rId2"/>
    <sheet name="Daftar Daerah Irigasi" sheetId="4" state="hidden" r:id="rId3"/>
    <sheet name="OWP_Revisi" sheetId="9" r:id="rId4"/>
    <sheet name="AWP_Revisi" sheetId="10" r:id="rId5"/>
    <sheet name="OWP" sheetId="1" state="hidden" r:id="rId6"/>
    <sheet name="AWP" sheetId="2" state="hidden" r:id="rId7"/>
    <sheet name="AWP_Prtanian" sheetId="6" state="hidden" r:id="rId8"/>
    <sheet name="Program Daerah" sheetId="5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sisten">'[1]General Schedule'!$C$66</definedName>
    <definedName name="Asisten_Utama">'[1]General Schedule'!$C$65</definedName>
    <definedName name="DTL">'[1]General Schedule'!$C$59</definedName>
    <definedName name="HargaModernisasi">[2]Rehab_Pusat!$E$67</definedName>
    <definedName name="HargaPusat" localSheetId="4">'[3]DI Pusat'!$E$56</definedName>
    <definedName name="HargaPusat" localSheetId="0">'[3]DI Pusat'!$E$56</definedName>
    <definedName name="HargaPusat" localSheetId="8">'[3]DI Pusat'!$E$56</definedName>
    <definedName name="HargaPusat">[2]Rehab_Pusat!$E$66</definedName>
    <definedName name="Kab.1" localSheetId="4">[4]AREA!$C$5</definedName>
    <definedName name="Kab.1" localSheetId="0">[4]AREA!$C$5</definedName>
    <definedName name="Kab.1" localSheetId="8">[4]AREA!$C$5</definedName>
    <definedName name="Kab.1">[5]AREA!$C$5</definedName>
    <definedName name="Kab.10" localSheetId="4">[4]AREA!$C$14</definedName>
    <definedName name="Kab.10" localSheetId="0">[4]AREA!$C$14</definedName>
    <definedName name="Kab.10" localSheetId="8">[4]AREA!$C$14</definedName>
    <definedName name="Kab.10">[5]AREA!$C$14</definedName>
    <definedName name="Kab.11" localSheetId="4">[4]AREA!$C$15</definedName>
    <definedName name="Kab.11" localSheetId="0">[4]AREA!$C$15</definedName>
    <definedName name="Kab.11" localSheetId="8">[4]AREA!$C$15</definedName>
    <definedName name="Kab.11">[5]AREA!$C$15</definedName>
    <definedName name="Kab.12" localSheetId="4">[4]AREA!$C$16</definedName>
    <definedName name="Kab.12" localSheetId="0">[4]AREA!$C$16</definedName>
    <definedName name="Kab.12" localSheetId="8">[4]AREA!$C$16</definedName>
    <definedName name="Kab.12">[5]AREA!$C$16</definedName>
    <definedName name="Kab.13" localSheetId="4">[4]AREA!$C$17</definedName>
    <definedName name="Kab.13" localSheetId="0">[4]AREA!$C$17</definedName>
    <definedName name="Kab.13" localSheetId="8">[4]AREA!$C$17</definedName>
    <definedName name="Kab.13">[5]AREA!$C$17</definedName>
    <definedName name="Kab.14" localSheetId="4">[4]AREA!$C$18</definedName>
    <definedName name="Kab.14" localSheetId="0">[4]AREA!$C$18</definedName>
    <definedName name="Kab.14" localSheetId="8">[4]AREA!$C$18</definedName>
    <definedName name="Kab.14">[5]AREA!$C$18</definedName>
    <definedName name="Kab.15" localSheetId="4">[4]AREA!$C$19</definedName>
    <definedName name="Kab.15" localSheetId="0">[4]AREA!$C$19</definedName>
    <definedName name="Kab.15" localSheetId="8">[4]AREA!$C$19</definedName>
    <definedName name="Kab.15">[5]AREA!$C$19</definedName>
    <definedName name="Kab.16" localSheetId="4">[4]AREA!$C$20</definedName>
    <definedName name="Kab.16" localSheetId="0">[4]AREA!$C$20</definedName>
    <definedName name="Kab.16" localSheetId="8">[4]AREA!$C$20</definedName>
    <definedName name="Kab.16">[5]AREA!$C$20</definedName>
    <definedName name="Kab.17" localSheetId="4">[4]AREA!$C$21</definedName>
    <definedName name="Kab.17" localSheetId="0">[4]AREA!$C$21</definedName>
    <definedName name="Kab.17" localSheetId="8">[4]AREA!$C$21</definedName>
    <definedName name="Kab.17">[5]AREA!$C$21</definedName>
    <definedName name="Kab.18" localSheetId="4">[4]AREA!$C$22</definedName>
    <definedName name="Kab.18" localSheetId="0">[4]AREA!$C$22</definedName>
    <definedName name="Kab.18" localSheetId="8">[4]AREA!$C$22</definedName>
    <definedName name="Kab.18">[5]AREA!$C$22</definedName>
    <definedName name="Kab.19" localSheetId="4">[4]AREA!$C$23</definedName>
    <definedName name="Kab.19" localSheetId="0">[4]AREA!$C$23</definedName>
    <definedName name="Kab.19" localSheetId="8">[4]AREA!$C$23</definedName>
    <definedName name="Kab.19">[5]AREA!$C$23</definedName>
    <definedName name="Kab.2" localSheetId="4">[4]AREA!$C$6</definedName>
    <definedName name="Kab.2" localSheetId="0">[4]AREA!$C$6</definedName>
    <definedName name="Kab.2" localSheetId="8">[4]AREA!$C$6</definedName>
    <definedName name="Kab.2">[5]AREA!$C$6</definedName>
    <definedName name="Kab.20" localSheetId="4">[4]AREA!$C$24</definedName>
    <definedName name="Kab.20" localSheetId="0">[4]AREA!$C$24</definedName>
    <definedName name="Kab.20" localSheetId="8">[4]AREA!$C$24</definedName>
    <definedName name="Kab.20">[5]AREA!$C$24</definedName>
    <definedName name="Kab.21" localSheetId="4">[4]AREA!$C$25</definedName>
    <definedName name="Kab.21" localSheetId="0">[4]AREA!$C$25</definedName>
    <definedName name="Kab.21" localSheetId="8">[4]AREA!$C$25</definedName>
    <definedName name="Kab.21">[5]AREA!$C$25</definedName>
    <definedName name="Kab.22" localSheetId="4">[4]AREA!$C$26</definedName>
    <definedName name="Kab.22" localSheetId="0">[4]AREA!$C$26</definedName>
    <definedName name="Kab.22" localSheetId="8">[4]AREA!$C$26</definedName>
    <definedName name="Kab.22">[5]AREA!$C$26</definedName>
    <definedName name="Kab.23" localSheetId="4">[4]AREA!$C$27</definedName>
    <definedName name="Kab.23" localSheetId="0">[4]AREA!$C$27</definedName>
    <definedName name="Kab.23" localSheetId="8">[4]AREA!$C$27</definedName>
    <definedName name="Kab.23">[5]AREA!$C$27</definedName>
    <definedName name="Kab.24" localSheetId="4">[4]AREA!$C$28</definedName>
    <definedName name="Kab.24" localSheetId="0">[4]AREA!$C$28</definedName>
    <definedName name="Kab.24" localSheetId="8">[4]AREA!$C$28</definedName>
    <definedName name="Kab.24">[5]AREA!$C$28</definedName>
    <definedName name="Kab.25" localSheetId="4">[4]AREA!$C$29</definedName>
    <definedName name="Kab.25" localSheetId="0">[4]AREA!$C$29</definedName>
    <definedName name="Kab.25" localSheetId="8">[4]AREA!$C$29</definedName>
    <definedName name="Kab.25">[5]AREA!$C$29</definedName>
    <definedName name="Kab.26" localSheetId="4">[4]AREA!$C$30</definedName>
    <definedName name="Kab.26" localSheetId="0">[4]AREA!$C$30</definedName>
    <definedName name="Kab.26" localSheetId="8">[4]AREA!$C$30</definedName>
    <definedName name="Kab.26">[5]AREA!$C$30</definedName>
    <definedName name="Kab.27" localSheetId="4">[4]AREA!$C$31</definedName>
    <definedName name="Kab.27" localSheetId="0">[4]AREA!$C$31</definedName>
    <definedName name="Kab.27" localSheetId="8">[4]AREA!$C$31</definedName>
    <definedName name="Kab.27">[5]AREA!$C$31</definedName>
    <definedName name="Kab.28" localSheetId="4">[4]AREA!$C$32</definedName>
    <definedName name="Kab.28" localSheetId="0">[4]AREA!$C$32</definedName>
    <definedName name="Kab.28" localSheetId="8">[4]AREA!$C$32</definedName>
    <definedName name="Kab.28">[5]AREA!$C$32</definedName>
    <definedName name="Kab.29" localSheetId="4">[4]AREA!$C$33</definedName>
    <definedName name="Kab.29" localSheetId="0">[4]AREA!$C$33</definedName>
    <definedName name="Kab.29" localSheetId="8">[4]AREA!$C$33</definedName>
    <definedName name="Kab.29">[5]AREA!$C$33</definedName>
    <definedName name="Kab.3" localSheetId="4">[4]AREA!$C$7</definedName>
    <definedName name="Kab.3" localSheetId="0">[4]AREA!$C$7</definedName>
    <definedName name="Kab.3" localSheetId="8">[4]AREA!$C$7</definedName>
    <definedName name="Kab.3">[5]AREA!$C$7</definedName>
    <definedName name="Kab.30" localSheetId="4">[4]AREA!$C$34</definedName>
    <definedName name="Kab.30" localSheetId="0">[4]AREA!$C$34</definedName>
    <definedName name="Kab.30" localSheetId="8">[4]AREA!$C$34</definedName>
    <definedName name="Kab.30">[5]AREA!$C$34</definedName>
    <definedName name="Kab.31" localSheetId="4">[4]AREA!$C$35</definedName>
    <definedName name="Kab.31" localSheetId="0">[4]AREA!$C$35</definedName>
    <definedName name="Kab.31" localSheetId="8">[4]AREA!$C$35</definedName>
    <definedName name="Kab.31">[5]AREA!$C$35</definedName>
    <definedName name="Kab.32" localSheetId="4">[4]AREA!$C$36</definedName>
    <definedName name="Kab.32" localSheetId="0">[4]AREA!$C$36</definedName>
    <definedName name="Kab.32" localSheetId="8">[4]AREA!$C$36</definedName>
    <definedName name="Kab.32">[5]AREA!$C$36</definedName>
    <definedName name="Kab.33" localSheetId="4">[4]AREA!$C$37</definedName>
    <definedName name="Kab.33" localSheetId="0">[4]AREA!$C$37</definedName>
    <definedName name="Kab.33" localSheetId="8">[4]AREA!$C$37</definedName>
    <definedName name="Kab.33">[5]AREA!$C$37</definedName>
    <definedName name="Kab.34" localSheetId="4">[4]AREA!$C$38</definedName>
    <definedName name="Kab.34" localSheetId="0">[4]AREA!$C$38</definedName>
    <definedName name="Kab.34" localSheetId="8">[4]AREA!$C$38</definedName>
    <definedName name="Kab.34">[5]AREA!$C$38</definedName>
    <definedName name="Kab.35" localSheetId="4">[4]AREA!$C$39</definedName>
    <definedName name="Kab.35" localSheetId="0">[4]AREA!$C$39</definedName>
    <definedName name="Kab.35" localSheetId="8">[4]AREA!$C$39</definedName>
    <definedName name="Kab.35">[5]AREA!$C$39</definedName>
    <definedName name="Kab.36" localSheetId="4">[4]AREA!$C$40</definedName>
    <definedName name="Kab.36" localSheetId="0">[4]AREA!$C$40</definedName>
    <definedName name="Kab.36" localSheetId="8">[4]AREA!$C$40</definedName>
    <definedName name="Kab.36">[5]AREA!$C$40</definedName>
    <definedName name="Kab.37" localSheetId="4">[4]AREA!$C$41</definedName>
    <definedName name="Kab.37" localSheetId="0">[4]AREA!$C$41</definedName>
    <definedName name="Kab.37" localSheetId="8">[4]AREA!$C$41</definedName>
    <definedName name="Kab.37">[5]AREA!$C$41</definedName>
    <definedName name="Kab.38" localSheetId="4">[4]AREA!$C$42</definedName>
    <definedName name="Kab.38" localSheetId="0">[4]AREA!$C$42</definedName>
    <definedName name="Kab.38" localSheetId="8">[4]AREA!$C$42</definedName>
    <definedName name="Kab.38">[5]AREA!$C$42</definedName>
    <definedName name="Kab.39" localSheetId="4">[4]AREA!$C$43</definedName>
    <definedName name="Kab.39" localSheetId="0">[4]AREA!$C$43</definedName>
    <definedName name="Kab.39" localSheetId="8">[4]AREA!$C$43</definedName>
    <definedName name="Kab.39">[5]AREA!$C$43</definedName>
    <definedName name="Kab.4" localSheetId="4">[4]AREA!$C$8</definedName>
    <definedName name="Kab.4" localSheetId="0">[4]AREA!$C$8</definedName>
    <definedName name="Kab.4" localSheetId="8">[4]AREA!$C$8</definedName>
    <definedName name="Kab.4">[5]AREA!$C$8</definedName>
    <definedName name="Kab.40" localSheetId="4">[4]AREA!$C$44</definedName>
    <definedName name="Kab.40" localSheetId="0">[4]AREA!$C$44</definedName>
    <definedName name="Kab.40" localSheetId="8">[4]AREA!$C$44</definedName>
    <definedName name="Kab.40">[5]AREA!$C$44</definedName>
    <definedName name="Kab.41" localSheetId="4">[4]AREA!$C$45</definedName>
    <definedName name="Kab.41" localSheetId="0">[4]AREA!$C$45</definedName>
    <definedName name="Kab.41" localSheetId="8">[4]AREA!$C$45</definedName>
    <definedName name="Kab.41">[5]AREA!$C$45</definedName>
    <definedName name="Kab.42" localSheetId="4">[4]AREA!$C$46</definedName>
    <definedName name="Kab.42" localSheetId="0">[4]AREA!$C$46</definedName>
    <definedName name="Kab.42" localSheetId="8">[4]AREA!$C$46</definedName>
    <definedName name="Kab.42">[5]AREA!$C$46</definedName>
    <definedName name="Kab.43" localSheetId="4">[4]AREA!$C$47</definedName>
    <definedName name="Kab.43" localSheetId="0">[4]AREA!$C$47</definedName>
    <definedName name="Kab.43" localSheetId="8">[4]AREA!$C$47</definedName>
    <definedName name="Kab.43">[5]AREA!$C$47</definedName>
    <definedName name="Kab.44" localSheetId="4">[4]AREA!$C$48</definedName>
    <definedName name="Kab.44" localSheetId="0">[4]AREA!$C$48</definedName>
    <definedName name="Kab.44" localSheetId="8">[4]AREA!$C$48</definedName>
    <definedName name="Kab.44">[5]AREA!$C$48</definedName>
    <definedName name="Kab.45" localSheetId="4">[4]AREA!$C$49</definedName>
    <definedName name="Kab.45" localSheetId="0">[4]AREA!$C$49</definedName>
    <definedName name="Kab.45" localSheetId="8">[4]AREA!$C$49</definedName>
    <definedName name="Kab.45">[5]AREA!$C$49</definedName>
    <definedName name="Kab.46" localSheetId="4">[4]AREA!$C$50</definedName>
    <definedName name="Kab.46" localSheetId="0">[4]AREA!$C$50</definedName>
    <definedName name="Kab.46" localSheetId="8">[4]AREA!$C$50</definedName>
    <definedName name="Kab.46">[5]AREA!$C$50</definedName>
    <definedName name="Kab.47" localSheetId="4">[4]AREA!$C$51</definedName>
    <definedName name="Kab.47" localSheetId="0">[4]AREA!$C$51</definedName>
    <definedName name="Kab.47" localSheetId="8">[4]AREA!$C$51</definedName>
    <definedName name="Kab.47">[5]AREA!$C$51</definedName>
    <definedName name="Kab.48" localSheetId="4">[4]AREA!$C$52</definedName>
    <definedName name="Kab.48" localSheetId="0">[4]AREA!$C$52</definedName>
    <definedName name="Kab.48" localSheetId="8">[4]AREA!$C$52</definedName>
    <definedName name="Kab.48">[5]AREA!$C$52</definedName>
    <definedName name="Kab.49" localSheetId="4">[4]AREA!$C$53</definedName>
    <definedName name="Kab.49" localSheetId="0">[4]AREA!$C$53</definedName>
    <definedName name="Kab.49" localSheetId="8">[4]AREA!$C$53</definedName>
    <definedName name="Kab.49">[5]AREA!$C$53</definedName>
    <definedName name="Kab.5" localSheetId="4">[4]AREA!$C$9</definedName>
    <definedName name="Kab.5" localSheetId="0">[4]AREA!$C$9</definedName>
    <definedName name="Kab.5" localSheetId="8">[4]AREA!$C$9</definedName>
    <definedName name="Kab.5">[5]AREA!$C$9</definedName>
    <definedName name="Kab.50" localSheetId="4">[4]AREA!$C$54</definedName>
    <definedName name="Kab.50" localSheetId="0">[4]AREA!$C$54</definedName>
    <definedName name="Kab.50" localSheetId="8">[4]AREA!$C$54</definedName>
    <definedName name="Kab.50">[5]AREA!$C$54</definedName>
    <definedName name="Kab.51" localSheetId="4">[4]AREA!$C$55</definedName>
    <definedName name="Kab.51" localSheetId="0">[4]AREA!$C$55</definedName>
    <definedName name="Kab.51" localSheetId="8">[4]AREA!$C$55</definedName>
    <definedName name="Kab.51">[5]AREA!$C$55</definedName>
    <definedName name="Kab.52" localSheetId="4">[4]AREA!$C$56</definedName>
    <definedName name="Kab.52" localSheetId="0">[4]AREA!$C$56</definedName>
    <definedName name="Kab.52" localSheetId="8">[4]AREA!$C$56</definedName>
    <definedName name="Kab.52">[5]AREA!$C$56</definedName>
    <definedName name="Kab.53" localSheetId="4">[4]AREA!$C$57</definedName>
    <definedName name="Kab.53" localSheetId="0">[4]AREA!$C$57</definedName>
    <definedName name="Kab.53" localSheetId="8">[4]AREA!$C$57</definedName>
    <definedName name="Kab.53">[5]AREA!$C$57</definedName>
    <definedName name="Kab.54" localSheetId="4">[4]AREA!$C$58</definedName>
    <definedName name="Kab.54" localSheetId="0">[4]AREA!$C$58</definedName>
    <definedName name="Kab.54" localSheetId="8">[4]AREA!$C$58</definedName>
    <definedName name="Kab.54">[5]AREA!$C$58</definedName>
    <definedName name="Kab.55" localSheetId="4">[4]AREA!$C$59</definedName>
    <definedName name="Kab.55" localSheetId="0">[4]AREA!$C$59</definedName>
    <definedName name="Kab.55" localSheetId="8">[4]AREA!$C$59</definedName>
    <definedName name="Kab.55">[5]AREA!$C$59</definedName>
    <definedName name="Kab.56" localSheetId="4">[4]AREA!$C$60</definedName>
    <definedName name="Kab.56" localSheetId="0">[4]AREA!$C$60</definedName>
    <definedName name="Kab.56" localSheetId="8">[4]AREA!$C$60</definedName>
    <definedName name="Kab.56">[5]AREA!$C$60</definedName>
    <definedName name="Kab.57" localSheetId="4">[4]AREA!$C$61</definedName>
    <definedName name="Kab.57" localSheetId="0">[4]AREA!$C$61</definedName>
    <definedName name="Kab.57" localSheetId="8">[4]AREA!$C$61</definedName>
    <definedName name="Kab.57">[5]AREA!$C$61</definedName>
    <definedName name="Kab.58" localSheetId="4">[4]AREA!$C$62</definedName>
    <definedName name="Kab.58" localSheetId="0">[4]AREA!$C$62</definedName>
    <definedName name="Kab.58" localSheetId="8">[4]AREA!$C$62</definedName>
    <definedName name="Kab.58">[5]AREA!$C$62</definedName>
    <definedName name="Kab.59" localSheetId="4">[4]AREA!$C$63</definedName>
    <definedName name="Kab.59" localSheetId="0">[4]AREA!$C$63</definedName>
    <definedName name="Kab.59" localSheetId="8">[4]AREA!$C$63</definedName>
    <definedName name="Kab.59">[5]AREA!$C$63</definedName>
    <definedName name="Kab.6" localSheetId="4">[4]AREA!$C$10</definedName>
    <definedName name="Kab.6" localSheetId="0">[4]AREA!$C$10</definedName>
    <definedName name="Kab.6" localSheetId="8">[4]AREA!$C$10</definedName>
    <definedName name="Kab.6">[5]AREA!$C$10</definedName>
    <definedName name="Kab.60" localSheetId="4">[4]AREA!$C$64</definedName>
    <definedName name="Kab.60" localSheetId="0">[4]AREA!$C$64</definedName>
    <definedName name="Kab.60" localSheetId="8">[4]AREA!$C$64</definedName>
    <definedName name="Kab.60">[5]AREA!$C$64</definedName>
    <definedName name="Kab.61" localSheetId="4">[4]AREA!$C$65</definedName>
    <definedName name="Kab.61" localSheetId="0">[4]AREA!$C$65</definedName>
    <definedName name="Kab.61" localSheetId="8">[4]AREA!$C$65</definedName>
    <definedName name="Kab.61">[5]AREA!$C$65</definedName>
    <definedName name="Kab.62" localSheetId="4">[4]AREA!$C$66</definedName>
    <definedName name="Kab.62" localSheetId="0">[4]AREA!$C$66</definedName>
    <definedName name="Kab.62" localSheetId="8">[4]AREA!$C$66</definedName>
    <definedName name="Kab.62">[5]AREA!$C$66</definedName>
    <definedName name="Kab.63" localSheetId="4">[4]AREA!$C$67</definedName>
    <definedName name="Kab.63" localSheetId="0">[4]AREA!$C$67</definedName>
    <definedName name="Kab.63" localSheetId="8">[4]AREA!$C$67</definedName>
    <definedName name="Kab.63">[5]AREA!$C$67</definedName>
    <definedName name="Kab.64" localSheetId="4">[4]AREA!$C$68</definedName>
    <definedName name="Kab.64" localSheetId="0">[4]AREA!$C$68</definedName>
    <definedName name="Kab.64" localSheetId="8">[4]AREA!$C$68</definedName>
    <definedName name="Kab.64">[5]AREA!$C$68</definedName>
    <definedName name="Kab.65" localSheetId="4">[4]AREA!$C$69</definedName>
    <definedName name="Kab.65" localSheetId="0">[4]AREA!$C$69</definedName>
    <definedName name="Kab.65" localSheetId="8">[4]AREA!$C$69</definedName>
    <definedName name="Kab.65">[5]AREA!$C$69</definedName>
    <definedName name="Kab.66" localSheetId="4">[4]AREA!$C$70</definedName>
    <definedName name="Kab.66" localSheetId="0">[4]AREA!$C$70</definedName>
    <definedName name="Kab.66" localSheetId="8">[4]AREA!$C$70</definedName>
    <definedName name="Kab.66">[5]AREA!$C$70</definedName>
    <definedName name="Kab.67" localSheetId="4">[4]AREA!$C$71</definedName>
    <definedName name="Kab.67" localSheetId="0">[4]AREA!$C$71</definedName>
    <definedName name="Kab.67" localSheetId="8">[4]AREA!$C$71</definedName>
    <definedName name="Kab.67">[5]AREA!$C$71</definedName>
    <definedName name="Kab.68" localSheetId="4">[4]AREA!$C$72</definedName>
    <definedName name="Kab.68" localSheetId="0">[4]AREA!$C$72</definedName>
    <definedName name="Kab.68" localSheetId="8">[4]AREA!$C$72</definedName>
    <definedName name="Kab.68">[5]AREA!$C$72</definedName>
    <definedName name="Kab.69" localSheetId="4">[4]AREA!$C$73</definedName>
    <definedName name="Kab.69" localSheetId="0">[4]AREA!$C$73</definedName>
    <definedName name="Kab.69" localSheetId="8">[4]AREA!$C$73</definedName>
    <definedName name="Kab.69">[5]AREA!$C$73</definedName>
    <definedName name="Kab.7" localSheetId="4">[4]AREA!$C$11</definedName>
    <definedName name="Kab.7" localSheetId="0">[4]AREA!$C$11</definedName>
    <definedName name="Kab.7" localSheetId="8">[4]AREA!$C$11</definedName>
    <definedName name="Kab.7">[5]AREA!$C$11</definedName>
    <definedName name="Kab.70" localSheetId="4">[4]AREA!$C$74</definedName>
    <definedName name="Kab.70" localSheetId="0">[4]AREA!$C$74</definedName>
    <definedName name="Kab.70" localSheetId="8">[4]AREA!$C$74</definedName>
    <definedName name="Kab.70">[5]AREA!$C$74</definedName>
    <definedName name="Kab.71" localSheetId="4">[4]AREA!$C$75</definedName>
    <definedName name="Kab.71" localSheetId="0">[4]AREA!$C$75</definedName>
    <definedName name="Kab.71" localSheetId="8">[4]AREA!$C$75</definedName>
    <definedName name="Kab.71">[5]AREA!$C$75</definedName>
    <definedName name="Kab.72" localSheetId="4">[4]AREA!$C$76</definedName>
    <definedName name="Kab.72" localSheetId="0">[4]AREA!$C$76</definedName>
    <definedName name="Kab.72" localSheetId="8">[4]AREA!$C$76</definedName>
    <definedName name="Kab.72">[5]AREA!$C$76</definedName>
    <definedName name="Kab.73" localSheetId="4">[4]AREA!$C$77</definedName>
    <definedName name="Kab.73" localSheetId="0">[4]AREA!$C$77</definedName>
    <definedName name="Kab.73" localSheetId="8">[4]AREA!$C$77</definedName>
    <definedName name="Kab.73">[5]AREA!$C$77</definedName>
    <definedName name="Kab.74" localSheetId="4">[4]AREA!$C$78</definedName>
    <definedName name="Kab.74" localSheetId="0">[4]AREA!$C$78</definedName>
    <definedName name="Kab.74" localSheetId="8">[4]AREA!$C$78</definedName>
    <definedName name="Kab.74">[5]AREA!$C$78</definedName>
    <definedName name="Kab.8" localSheetId="4">[4]AREA!$C$12</definedName>
    <definedName name="Kab.8" localSheetId="0">[4]AREA!$C$12</definedName>
    <definedName name="Kab.8" localSheetId="8">[4]AREA!$C$12</definedName>
    <definedName name="Kab.8">[5]AREA!$C$12</definedName>
    <definedName name="Kab.9" localSheetId="4">[4]AREA!$C$13</definedName>
    <definedName name="Kab.9" localSheetId="0">[4]AREA!$C$13</definedName>
    <definedName name="Kab.9" localSheetId="8">[4]AREA!$C$13</definedName>
    <definedName name="Kab.9">[5]AREA!$C$13</definedName>
    <definedName name="Kabupaten">[6]Depan!$B$9</definedName>
    <definedName name="Kendaraan">'[1]General Schedule'!$C$68</definedName>
    <definedName name="kurs" localSheetId="4">'[3]DI Pusat'!$E$57</definedName>
    <definedName name="kurs" localSheetId="0">'[3]DI Pusat'!$E$57</definedName>
    <definedName name="kurs" localSheetId="8">'[3]DI Pusat'!$E$57</definedName>
    <definedName name="kurs">[2]Rehab_Pusat!$E$68</definedName>
    <definedName name="Pendukung">'[1]General Schedule'!$C$61</definedName>
    <definedName name="_xlnm.Print_Area" localSheetId="6">AWP!$C$1:$T$130</definedName>
    <definedName name="_xlnm.Print_Area" localSheetId="4">AWP_Revisi!$C$2:$Z$74</definedName>
    <definedName name="_xlnm.Print_Area" localSheetId="5">OWP!#REF!</definedName>
    <definedName name="_xlnm.Print_Area" localSheetId="3">OWP_Revisi!#REF!</definedName>
    <definedName name="_xlnm.Print_Titles" localSheetId="2">'Daftar Daerah Irigasi'!$5:$6</definedName>
    <definedName name="Provinces">'[1]General Schedule'!$E$37</definedName>
    <definedName name="Provinsi1">'[1]General Schedule'!$C$62</definedName>
    <definedName name="Provinsi2">'[1]General Schedule'!$C$63</definedName>
    <definedName name="Provinsi3">'[1]General Schedule'!$C$64</definedName>
    <definedName name="TL">'[1]General Schedule'!$C$58</definedName>
    <definedName name="USDkeEURO">'[6]Ongranting ADB_IFAD'!$E$115</definedName>
    <definedName name="USDkeRp">'[6]Ongranting ADB_IFAD'!$E$116</definedName>
    <definedName name="Utama">'[1]General Schedule'!$C$60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6" i="10" l="1"/>
  <c r="E86" i="10"/>
  <c r="D86" i="10"/>
  <c r="P85" i="10"/>
  <c r="E85" i="10"/>
  <c r="D85" i="10"/>
  <c r="P84" i="10"/>
  <c r="E84" i="10"/>
  <c r="D84" i="10"/>
  <c r="P83" i="10"/>
  <c r="E83" i="10" s="1"/>
  <c r="D83" i="10"/>
  <c r="P82" i="10"/>
  <c r="E82" i="10"/>
  <c r="D82" i="10"/>
  <c r="P81" i="10"/>
  <c r="E81" i="10" s="1"/>
  <c r="J81" i="10"/>
  <c r="D81" i="10"/>
  <c r="D80" i="10"/>
  <c r="J74" i="10"/>
  <c r="U73" i="10"/>
  <c r="T73" i="10"/>
  <c r="S73" i="10"/>
  <c r="R73" i="10"/>
  <c r="O73" i="10"/>
  <c r="N73" i="10" s="1"/>
  <c r="L73" i="10"/>
  <c r="I73" i="10"/>
  <c r="H73" i="10"/>
  <c r="U72" i="10"/>
  <c r="T72" i="10" s="1"/>
  <c r="R72" i="10"/>
  <c r="O72" i="10"/>
  <c r="N72" i="10"/>
  <c r="M72" i="10"/>
  <c r="L72" i="10"/>
  <c r="I72" i="10"/>
  <c r="H72" i="10"/>
  <c r="U71" i="10"/>
  <c r="T71" i="10" s="1"/>
  <c r="R71" i="10"/>
  <c r="O71" i="10"/>
  <c r="N71" i="10"/>
  <c r="M71" i="10"/>
  <c r="L71" i="10"/>
  <c r="I71" i="10"/>
  <c r="H71" i="10"/>
  <c r="U69" i="10"/>
  <c r="T69" i="10"/>
  <c r="S69" i="10"/>
  <c r="R69" i="10"/>
  <c r="O69" i="10"/>
  <c r="N69" i="10" s="1"/>
  <c r="L69" i="10"/>
  <c r="I69" i="10"/>
  <c r="H69" i="10"/>
  <c r="U68" i="10"/>
  <c r="T68" i="10"/>
  <c r="S68" i="10"/>
  <c r="R68" i="10"/>
  <c r="O68" i="10"/>
  <c r="M68" i="10" s="1"/>
  <c r="N68" i="10"/>
  <c r="L68" i="10"/>
  <c r="I68" i="10"/>
  <c r="H68" i="10"/>
  <c r="U67" i="10"/>
  <c r="T67" i="10" s="1"/>
  <c r="R67" i="10"/>
  <c r="O67" i="10"/>
  <c r="N67" i="10"/>
  <c r="M67" i="10"/>
  <c r="L67" i="10"/>
  <c r="I67" i="10"/>
  <c r="H67" i="10"/>
  <c r="U66" i="10"/>
  <c r="S66" i="10" s="1"/>
  <c r="T66" i="10"/>
  <c r="R66" i="10"/>
  <c r="O66" i="10"/>
  <c r="N66" i="10"/>
  <c r="M66" i="10"/>
  <c r="L66" i="10"/>
  <c r="I66" i="10"/>
  <c r="H66" i="10"/>
  <c r="U65" i="10"/>
  <c r="T65" i="10"/>
  <c r="S65" i="10"/>
  <c r="R65" i="10"/>
  <c r="O65" i="10"/>
  <c r="N65" i="10" s="1"/>
  <c r="L65" i="10"/>
  <c r="I65" i="10"/>
  <c r="H65" i="10"/>
  <c r="U63" i="10"/>
  <c r="T63" i="10"/>
  <c r="S63" i="10"/>
  <c r="R63" i="10"/>
  <c r="O63" i="10"/>
  <c r="M63" i="10" s="1"/>
  <c r="N63" i="10"/>
  <c r="L63" i="10"/>
  <c r="I63" i="10"/>
  <c r="H63" i="10"/>
  <c r="U62" i="10"/>
  <c r="T62" i="10" s="1"/>
  <c r="R62" i="10"/>
  <c r="O62" i="10"/>
  <c r="N62" i="10"/>
  <c r="M62" i="10"/>
  <c r="L62" i="10"/>
  <c r="I62" i="10"/>
  <c r="H62" i="10"/>
  <c r="U61" i="10"/>
  <c r="S61" i="10" s="1"/>
  <c r="T61" i="10"/>
  <c r="R61" i="10"/>
  <c r="O61" i="10"/>
  <c r="N61" i="10"/>
  <c r="M61" i="10"/>
  <c r="L61" i="10"/>
  <c r="I61" i="10"/>
  <c r="H61" i="10"/>
  <c r="U60" i="10"/>
  <c r="T60" i="10"/>
  <c r="S60" i="10"/>
  <c r="R60" i="10"/>
  <c r="O60" i="10"/>
  <c r="N60" i="10" s="1"/>
  <c r="L60" i="10"/>
  <c r="I60" i="10"/>
  <c r="H60" i="10"/>
  <c r="U58" i="10"/>
  <c r="T58" i="10"/>
  <c r="S58" i="10"/>
  <c r="R58" i="10"/>
  <c r="O58" i="10"/>
  <c r="M58" i="10" s="1"/>
  <c r="N58" i="10"/>
  <c r="L58" i="10"/>
  <c r="I58" i="10"/>
  <c r="H58" i="10"/>
  <c r="U57" i="10"/>
  <c r="T57" i="10" s="1"/>
  <c r="R57" i="10"/>
  <c r="O57" i="10"/>
  <c r="N57" i="10"/>
  <c r="M57" i="10"/>
  <c r="L57" i="10"/>
  <c r="I57" i="10"/>
  <c r="I74" i="10" s="1"/>
  <c r="H57" i="10"/>
  <c r="H74" i="10" s="1"/>
  <c r="U36" i="10"/>
  <c r="O36" i="10"/>
  <c r="J36" i="10"/>
  <c r="T35" i="10"/>
  <c r="S35" i="10"/>
  <c r="R35" i="10"/>
  <c r="N35" i="10"/>
  <c r="M35" i="10"/>
  <c r="L35" i="10"/>
  <c r="I35" i="10"/>
  <c r="H35" i="10"/>
  <c r="T34" i="10"/>
  <c r="S34" i="10"/>
  <c r="R34" i="10"/>
  <c r="N34" i="10"/>
  <c r="M34" i="10"/>
  <c r="L34" i="10"/>
  <c r="I34" i="10"/>
  <c r="H34" i="10"/>
  <c r="T33" i="10"/>
  <c r="S33" i="10"/>
  <c r="R33" i="10"/>
  <c r="N33" i="10"/>
  <c r="M33" i="10"/>
  <c r="L33" i="10"/>
  <c r="I33" i="10"/>
  <c r="H33" i="10"/>
  <c r="T32" i="10"/>
  <c r="S32" i="10"/>
  <c r="R32" i="10"/>
  <c r="N32" i="10"/>
  <c r="M32" i="10"/>
  <c r="L32" i="10"/>
  <c r="I32" i="10"/>
  <c r="H32" i="10"/>
  <c r="T30" i="10"/>
  <c r="S30" i="10"/>
  <c r="R30" i="10"/>
  <c r="N30" i="10"/>
  <c r="M30" i="10"/>
  <c r="L30" i="10"/>
  <c r="I30" i="10"/>
  <c r="H30" i="10"/>
  <c r="T29" i="10"/>
  <c r="S29" i="10"/>
  <c r="R29" i="10"/>
  <c r="N29" i="10"/>
  <c r="M29" i="10"/>
  <c r="L29" i="10"/>
  <c r="I29" i="10"/>
  <c r="H29" i="10"/>
  <c r="T28" i="10"/>
  <c r="S28" i="10"/>
  <c r="R28" i="10"/>
  <c r="N28" i="10"/>
  <c r="M28" i="10"/>
  <c r="L28" i="10"/>
  <c r="I28" i="10"/>
  <c r="H28" i="10"/>
  <c r="T27" i="10"/>
  <c r="S27" i="10"/>
  <c r="R27" i="10"/>
  <c r="N27" i="10"/>
  <c r="M27" i="10"/>
  <c r="L27" i="10"/>
  <c r="I27" i="10"/>
  <c r="H27" i="10"/>
  <c r="T24" i="10"/>
  <c r="S24" i="10"/>
  <c r="R24" i="10"/>
  <c r="N24" i="10"/>
  <c r="M24" i="10"/>
  <c r="L24" i="10"/>
  <c r="I24" i="10"/>
  <c r="H24" i="10"/>
  <c r="T22" i="10"/>
  <c r="S22" i="10"/>
  <c r="R22" i="10"/>
  <c r="N22" i="10"/>
  <c r="M22" i="10"/>
  <c r="M36" i="10" s="1"/>
  <c r="I22" i="10"/>
  <c r="H22" i="10"/>
  <c r="T21" i="10"/>
  <c r="S21" i="10"/>
  <c r="R21" i="10"/>
  <c r="N21" i="10"/>
  <c r="M21" i="10"/>
  <c r="L21" i="10"/>
  <c r="I21" i="10"/>
  <c r="H21" i="10"/>
  <c r="T20" i="10"/>
  <c r="S20" i="10"/>
  <c r="R20" i="10"/>
  <c r="N20" i="10"/>
  <c r="M20" i="10"/>
  <c r="L20" i="10"/>
  <c r="I20" i="10"/>
  <c r="H20" i="10"/>
  <c r="T19" i="10"/>
  <c r="S19" i="10"/>
  <c r="R19" i="10"/>
  <c r="N19" i="10"/>
  <c r="M19" i="10"/>
  <c r="L19" i="10"/>
  <c r="I19" i="10"/>
  <c r="H19" i="10"/>
  <c r="T18" i="10"/>
  <c r="S18" i="10"/>
  <c r="R18" i="10"/>
  <c r="N18" i="10"/>
  <c r="M18" i="10"/>
  <c r="L18" i="10"/>
  <c r="I18" i="10"/>
  <c r="H18" i="10"/>
  <c r="T16" i="10"/>
  <c r="S16" i="10"/>
  <c r="R16" i="10"/>
  <c r="N16" i="10"/>
  <c r="M16" i="10"/>
  <c r="L16" i="10"/>
  <c r="I16" i="10"/>
  <c r="H16" i="10"/>
  <c r="T15" i="10"/>
  <c r="S15" i="10"/>
  <c r="R15" i="10"/>
  <c r="N15" i="10"/>
  <c r="M15" i="10"/>
  <c r="L15" i="10"/>
  <c r="I15" i="10"/>
  <c r="H15" i="10"/>
  <c r="T14" i="10"/>
  <c r="T36" i="10" s="1"/>
  <c r="S14" i="10"/>
  <c r="S36" i="10" s="1"/>
  <c r="R14" i="10"/>
  <c r="N14" i="10"/>
  <c r="N36" i="10" s="1"/>
  <c r="M14" i="10"/>
  <c r="L14" i="10"/>
  <c r="I14" i="10"/>
  <c r="I36" i="10" s="1"/>
  <c r="H14" i="10"/>
  <c r="H36" i="10" s="1"/>
  <c r="C7" i="10"/>
  <c r="C49" i="10" s="1"/>
  <c r="K70" i="9"/>
  <c r="J69" i="9"/>
  <c r="I69" i="9"/>
  <c r="J68" i="9"/>
  <c r="I68" i="9"/>
  <c r="J67" i="9"/>
  <c r="I67" i="9"/>
  <c r="J65" i="9"/>
  <c r="I65" i="9"/>
  <c r="J64" i="9"/>
  <c r="I64" i="9"/>
  <c r="J63" i="9"/>
  <c r="I63" i="9"/>
  <c r="J62" i="9"/>
  <c r="I62" i="9"/>
  <c r="J61" i="9"/>
  <c r="I61" i="9"/>
  <c r="J60" i="9"/>
  <c r="I60" i="9"/>
  <c r="J59" i="9"/>
  <c r="I59" i="9"/>
  <c r="J58" i="9"/>
  <c r="I58" i="9"/>
  <c r="J57" i="9"/>
  <c r="I57" i="9"/>
  <c r="J56" i="9"/>
  <c r="I56" i="9"/>
  <c r="I70" i="9" s="1"/>
  <c r="J54" i="9"/>
  <c r="I54" i="9"/>
  <c r="J53" i="9"/>
  <c r="J70" i="9" s="1"/>
  <c r="I53" i="9"/>
  <c r="D46" i="9"/>
  <c r="K37" i="9"/>
  <c r="I37" i="9"/>
  <c r="J36" i="9"/>
  <c r="I36" i="9"/>
  <c r="J35" i="9"/>
  <c r="I35" i="9"/>
  <c r="J34" i="9"/>
  <c r="I34" i="9"/>
  <c r="J33" i="9"/>
  <c r="I33" i="9"/>
  <c r="J32" i="9"/>
  <c r="I32" i="9"/>
  <c r="J31" i="9"/>
  <c r="I31" i="9"/>
  <c r="J30" i="9"/>
  <c r="I30" i="9"/>
  <c r="J29" i="9"/>
  <c r="I29" i="9"/>
  <c r="J28" i="9"/>
  <c r="I28" i="9"/>
  <c r="J25" i="9"/>
  <c r="I25" i="9"/>
  <c r="J24" i="9"/>
  <c r="I24" i="9"/>
  <c r="J23" i="9"/>
  <c r="I23" i="9"/>
  <c r="J22" i="9"/>
  <c r="I22" i="9"/>
  <c r="J21" i="9"/>
  <c r="I21" i="9"/>
  <c r="J20" i="9"/>
  <c r="I20" i="9"/>
  <c r="J19" i="9"/>
  <c r="I19" i="9"/>
  <c r="J17" i="9"/>
  <c r="I17" i="9"/>
  <c r="J16" i="9"/>
  <c r="I16" i="9"/>
  <c r="J15" i="9"/>
  <c r="J37" i="9" s="1"/>
  <c r="I15" i="9"/>
  <c r="N74" i="10" l="1"/>
  <c r="T74" i="10"/>
  <c r="O74" i="10"/>
  <c r="U74" i="10"/>
  <c r="S71" i="10"/>
  <c r="M73" i="10"/>
  <c r="S57" i="10"/>
  <c r="S74" i="10" s="1"/>
  <c r="M60" i="10"/>
  <c r="M74" i="10" s="1"/>
  <c r="S62" i="10"/>
  <c r="M65" i="10"/>
  <c r="S67" i="10"/>
  <c r="M69" i="10"/>
  <c r="S72" i="10"/>
  <c r="H53" i="2" l="1"/>
  <c r="O52" i="2" l="1"/>
  <c r="O12" i="2"/>
  <c r="O13" i="2"/>
  <c r="O16" i="2"/>
  <c r="O17" i="2"/>
  <c r="O18" i="2"/>
  <c r="O19" i="2"/>
  <c r="O20" i="2"/>
  <c r="O23" i="2"/>
  <c r="O27" i="2"/>
  <c r="O28" i="2"/>
  <c r="O29" i="2"/>
  <c r="O30" i="2"/>
  <c r="O34" i="2"/>
  <c r="O35" i="2"/>
  <c r="O37" i="2"/>
  <c r="O38" i="2"/>
  <c r="O39" i="2"/>
  <c r="O40" i="2"/>
  <c r="O41" i="2"/>
  <c r="O45" i="2"/>
  <c r="O47" i="2"/>
  <c r="O48" i="2"/>
  <c r="O49" i="2"/>
  <c r="O50" i="2"/>
  <c r="J52" i="2"/>
  <c r="N52" i="2" s="1"/>
  <c r="J50" i="2"/>
  <c r="N50" i="2" s="1"/>
  <c r="J45" i="2"/>
  <c r="N45" i="2" s="1"/>
  <c r="J35" i="2"/>
  <c r="N35" i="2" s="1"/>
  <c r="J34" i="2"/>
  <c r="N34" i="2" s="1"/>
  <c r="J38" i="2"/>
  <c r="J39" i="2"/>
  <c r="N39" i="2" s="1"/>
  <c r="J40" i="2"/>
  <c r="N40" i="2" s="1"/>
  <c r="J41" i="2"/>
  <c r="N41" i="2" s="1"/>
  <c r="J12" i="2"/>
  <c r="J13" i="2"/>
  <c r="F41" i="2"/>
  <c r="F45" i="2"/>
  <c r="F52" i="2"/>
  <c r="F50" i="2"/>
  <c r="F40" i="2"/>
  <c r="F39" i="2"/>
  <c r="F35" i="2"/>
  <c r="F34" i="2"/>
  <c r="M52" i="1"/>
  <c r="M41" i="1" l="1"/>
  <c r="I41" i="1" s="1"/>
  <c r="M51" i="1"/>
  <c r="M40" i="1"/>
  <c r="I40" i="1"/>
  <c r="M50" i="1"/>
  <c r="M48" i="1"/>
  <c r="M38" i="1"/>
  <c r="I38" i="1" s="1"/>
  <c r="I37" i="1"/>
  <c r="I42" i="1"/>
  <c r="M39" i="6" l="1"/>
  <c r="M38" i="6"/>
  <c r="M40" i="6" s="1"/>
  <c r="L40" i="6"/>
  <c r="M30" i="6"/>
  <c r="I29" i="6"/>
  <c r="M29" i="6" s="1"/>
  <c r="M28" i="6"/>
  <c r="I28" i="6"/>
  <c r="M27" i="6"/>
  <c r="M26" i="6"/>
  <c r="L23" i="6"/>
  <c r="M21" i="6"/>
  <c r="L19" i="6"/>
  <c r="M18" i="6"/>
  <c r="I18" i="6"/>
  <c r="M17" i="6"/>
  <c r="M19" i="6" s="1"/>
  <c r="I17" i="6"/>
  <c r="M31" i="6" l="1"/>
  <c r="L31" i="6"/>
  <c r="L44" i="6" s="1"/>
  <c r="M22" i="6"/>
  <c r="M23" i="6" s="1"/>
  <c r="M44" i="6" l="1"/>
  <c r="F13" i="4"/>
  <c r="K102" i="2" l="1"/>
  <c r="O100" i="2"/>
  <c r="J100" i="2"/>
  <c r="N100" i="2" s="1"/>
  <c r="H100" i="2"/>
  <c r="F100" i="2" s="1"/>
  <c r="O99" i="2"/>
  <c r="J99" i="2"/>
  <c r="N99" i="2" s="1"/>
  <c r="O98" i="2"/>
  <c r="J98" i="2"/>
  <c r="N98" i="2" s="1"/>
  <c r="O97" i="2"/>
  <c r="J97" i="2"/>
  <c r="N97" i="2" s="1"/>
  <c r="O96" i="2"/>
  <c r="J96" i="2"/>
  <c r="N96" i="2" s="1"/>
  <c r="O94" i="2"/>
  <c r="J94" i="2"/>
  <c r="N94" i="2" s="1"/>
  <c r="O92" i="2"/>
  <c r="J92" i="2"/>
  <c r="N92" i="2" s="1"/>
  <c r="O91" i="2"/>
  <c r="J91" i="2"/>
  <c r="N91" i="2" s="1"/>
  <c r="O90" i="2"/>
  <c r="J90" i="2"/>
  <c r="N90" i="2" s="1"/>
  <c r="O89" i="2"/>
  <c r="J89" i="2"/>
  <c r="N89" i="2" s="1"/>
  <c r="N88" i="2"/>
  <c r="O86" i="2"/>
  <c r="J86" i="2"/>
  <c r="N86" i="2" s="1"/>
  <c r="O85" i="2"/>
  <c r="J85" i="2"/>
  <c r="N85" i="2" s="1"/>
  <c r="O84" i="2"/>
  <c r="J84" i="2"/>
  <c r="N84" i="2" s="1"/>
  <c r="O80" i="2"/>
  <c r="J80" i="2"/>
  <c r="N80" i="2" s="1"/>
  <c r="O77" i="2"/>
  <c r="J77" i="2"/>
  <c r="N77" i="2" s="1"/>
  <c r="O76" i="2"/>
  <c r="J76" i="2"/>
  <c r="N76" i="2" s="1"/>
  <c r="O75" i="2"/>
  <c r="J75" i="2"/>
  <c r="N75" i="2" s="1"/>
  <c r="O74" i="2"/>
  <c r="J74" i="2"/>
  <c r="N74" i="2" s="1"/>
  <c r="O71" i="2"/>
  <c r="J71" i="2"/>
  <c r="N71" i="2" s="1"/>
  <c r="O70" i="2"/>
  <c r="J70" i="2"/>
  <c r="N70" i="2" s="1"/>
  <c r="K53" i="2"/>
  <c r="J49" i="2"/>
  <c r="N49" i="2" s="1"/>
  <c r="J48" i="2"/>
  <c r="N48" i="2" s="1"/>
  <c r="J47" i="2"/>
  <c r="N47" i="2" s="1"/>
  <c r="N38" i="2"/>
  <c r="J37" i="2"/>
  <c r="N37" i="2" s="1"/>
  <c r="J30" i="2"/>
  <c r="N30" i="2" s="1"/>
  <c r="J29" i="2"/>
  <c r="N29" i="2" s="1"/>
  <c r="J28" i="2"/>
  <c r="N28" i="2" s="1"/>
  <c r="J27" i="2"/>
  <c r="N27" i="2" s="1"/>
  <c r="J23" i="2"/>
  <c r="N23" i="2" s="1"/>
  <c r="J20" i="2"/>
  <c r="N20" i="2" s="1"/>
  <c r="J19" i="2"/>
  <c r="N19" i="2" s="1"/>
  <c r="J18" i="2"/>
  <c r="N18" i="2" s="1"/>
  <c r="J17" i="2"/>
  <c r="N17" i="2" s="1"/>
  <c r="J16" i="2"/>
  <c r="N16" i="2" s="1"/>
  <c r="N13" i="2"/>
  <c r="N12" i="2"/>
  <c r="O11" i="2"/>
  <c r="J11" i="2"/>
  <c r="N11" i="2" s="1"/>
  <c r="C6" i="2"/>
  <c r="C65" i="2" s="1"/>
  <c r="I100" i="1"/>
  <c r="I99" i="1"/>
  <c r="H97" i="2"/>
  <c r="F97" i="2" s="1"/>
  <c r="I97" i="1"/>
  <c r="I96" i="1"/>
  <c r="I94" i="1"/>
  <c r="H92" i="2"/>
  <c r="F92" i="2" s="1"/>
  <c r="H91" i="2"/>
  <c r="F91" i="2" s="1"/>
  <c r="I90" i="1"/>
  <c r="I89" i="1"/>
  <c r="H88" i="2"/>
  <c r="F88" i="2" s="1"/>
  <c r="H86" i="2"/>
  <c r="F86" i="2" s="1"/>
  <c r="I85" i="1"/>
  <c r="H84" i="2"/>
  <c r="F84" i="2" s="1"/>
  <c r="H80" i="2"/>
  <c r="F80" i="2" s="1"/>
  <c r="I80" i="1"/>
  <c r="H77" i="2"/>
  <c r="F77" i="2" s="1"/>
  <c r="I76" i="1"/>
  <c r="I75" i="1"/>
  <c r="H74" i="2"/>
  <c r="F74" i="2" s="1"/>
  <c r="H71" i="2"/>
  <c r="F71" i="2" s="1"/>
  <c r="I71" i="1"/>
  <c r="I70" i="1"/>
  <c r="D65" i="1"/>
  <c r="F49" i="2"/>
  <c r="F48" i="2"/>
  <c r="I51" i="1"/>
  <c r="I48" i="1"/>
  <c r="F38" i="2"/>
  <c r="F37" i="2"/>
  <c r="I43" i="1"/>
  <c r="I33" i="1"/>
  <c r="F29" i="2"/>
  <c r="F28" i="2"/>
  <c r="F27" i="2"/>
  <c r="I30" i="1"/>
  <c r="I26" i="1"/>
  <c r="I23" i="1"/>
  <c r="F19" i="2"/>
  <c r="F18" i="2"/>
  <c r="I20" i="1"/>
  <c r="I19" i="1"/>
  <c r="F13" i="2"/>
  <c r="F12" i="2"/>
  <c r="I15" i="1"/>
  <c r="F11" i="2"/>
  <c r="O53" i="2" l="1"/>
  <c r="O102" i="2"/>
  <c r="F16" i="2"/>
  <c r="I53" i="1"/>
  <c r="I74" i="1"/>
  <c r="I91" i="1"/>
  <c r="F23" i="2"/>
  <c r="I55" i="1"/>
  <c r="I86" i="1"/>
  <c r="I92" i="1"/>
  <c r="F17" i="2"/>
  <c r="F47" i="2"/>
  <c r="H90" i="2"/>
  <c r="F90" i="2" s="1"/>
  <c r="I21" i="1"/>
  <c r="I77" i="1"/>
  <c r="I88" i="1"/>
  <c r="F20" i="2"/>
  <c r="H76" i="2"/>
  <c r="F76" i="2" s="1"/>
  <c r="H94" i="2"/>
  <c r="F94" i="2" s="1"/>
  <c r="I16" i="1"/>
  <c r="I22" i="1"/>
  <c r="I31" i="1"/>
  <c r="I44" i="1"/>
  <c r="H75" i="2"/>
  <c r="F75" i="2" s="1"/>
  <c r="H70" i="2"/>
  <c r="H85" i="2"/>
  <c r="F85" i="2" s="1"/>
  <c r="H89" i="2"/>
  <c r="F89" i="2" s="1"/>
  <c r="H99" i="2"/>
  <c r="F99" i="2" s="1"/>
  <c r="I32" i="1"/>
  <c r="I84" i="1"/>
  <c r="F30" i="2"/>
  <c r="H96" i="2"/>
  <c r="F96" i="2" s="1"/>
  <c r="I14" i="1"/>
  <c r="I52" i="1"/>
  <c r="F70" i="2" l="1"/>
  <c r="H98" i="2" l="1"/>
  <c r="I98" i="1"/>
  <c r="M101" i="1"/>
  <c r="F98" i="2" l="1"/>
  <c r="H102" i="2"/>
  <c r="I50" i="1"/>
  <c r="M56" i="1"/>
  <c r="M103" i="1" s="1"/>
  <c r="M106" i="1" s="1"/>
  <c r="H104" i="2" l="1"/>
</calcChain>
</file>

<file path=xl/comments1.xml><?xml version="1.0" encoding="utf-8"?>
<comments xmlns="http://schemas.openxmlformats.org/spreadsheetml/2006/main">
  <authors>
    <author>oky</author>
  </authors>
  <commentList>
    <comment ref="B29" authorId="0" shapeId="0">
      <text>
        <r>
          <rPr>
            <b/>
            <sz val="9"/>
            <color indexed="81"/>
            <rFont val="Tahoma"/>
            <family val="2"/>
          </rPr>
          <t>Koreksi unit</t>
        </r>
      </text>
    </comment>
    <comment ref="A38" authorId="0" shapeId="0">
      <text>
        <r>
          <rPr>
            <b/>
            <sz val="9"/>
            <color indexed="81"/>
            <rFont val="Tahoma"/>
            <family val="2"/>
          </rPr>
          <t>74 for general training and additional training at 30 selected Districts</t>
        </r>
      </text>
    </comment>
  </commentList>
</comments>
</file>

<file path=xl/sharedStrings.xml><?xml version="1.0" encoding="utf-8"?>
<sst xmlns="http://schemas.openxmlformats.org/spreadsheetml/2006/main" count="1642" uniqueCount="407">
  <si>
    <t>OVERALL WORK PLAN - OWP</t>
  </si>
  <si>
    <t>INTEGRATED PARTICIPATORY DEVELOPMENT AND MANAGEMENT IRRIGATION PROGRAM (IPDMIP)</t>
  </si>
  <si>
    <t>LOAN No.xxxx-yy-zz</t>
  </si>
  <si>
    <t xml:space="preserve">PPIU - BAPPEDA </t>
  </si>
  <si>
    <t>(dalam ribuan Rupiah)</t>
  </si>
  <si>
    <t>Propinsi Aceh</t>
  </si>
  <si>
    <t>Komponen</t>
  </si>
  <si>
    <t>Penanggungjawab Pelaksanaan</t>
  </si>
  <si>
    <t>Kegiatan / Komponen</t>
  </si>
  <si>
    <t>Output</t>
  </si>
  <si>
    <t>Harga Satuan</t>
  </si>
  <si>
    <t>Total</t>
  </si>
  <si>
    <t>JADWAL</t>
  </si>
  <si>
    <t>Kegiatan</t>
  </si>
  <si>
    <t>Biaya</t>
  </si>
  <si>
    <t>1.1.</t>
  </si>
  <si>
    <t>Prov.Bapeda.Offc</t>
  </si>
  <si>
    <t>1.  Reorganisasi dan Penguatan Komisi Irigasi</t>
  </si>
  <si>
    <t>1.1.  Pendirian/Revitalisasi KOMIR (sampai legalisasi)</t>
  </si>
  <si>
    <t>Laporan</t>
  </si>
  <si>
    <t>paket</t>
  </si>
  <si>
    <t>X</t>
  </si>
  <si>
    <t>1.2.  Pelatihan KOMIR</t>
  </si>
  <si>
    <t>1.3.  Rapat/Pertemuan  KOMIR (3 kali per tahun) @30 orang</t>
  </si>
  <si>
    <t>1.2.</t>
  </si>
  <si>
    <t>2.   Memperbaharui, menerbitkan &amp; mensosialisasikan peraturan/pedoman teknis Utama</t>
  </si>
  <si>
    <t>2.1.  Sosialisasi/Kampanye Penyadaran Peraturan Irigasi (PPSI)</t>
  </si>
  <si>
    <t>2.2.  Workshop PPSIP</t>
  </si>
  <si>
    <t>2.3.  Penyiapan dan penetapan peraturan daerah: Konversi lahan/keamanan pangan - LP2B</t>
  </si>
  <si>
    <t>2.4.  Penyiapan peraturan daerah lainnya / Surat Keputusan</t>
  </si>
  <si>
    <t>2.5.  Sosialisasi Peraturan daerah provinsi</t>
  </si>
  <si>
    <t>1.3.</t>
  </si>
  <si>
    <t>3.  Pembuatan Sistem Sertifikasi Kompetensi untuk Staf dan Fasilitator</t>
  </si>
  <si>
    <t>1.7.</t>
  </si>
  <si>
    <t xml:space="preserve"> 4  Memastikan Koordinasi antara stakeholder proyek dan memastikan eficiensi pelaksanaan proyek</t>
  </si>
  <si>
    <t>4.1.  Pendampingan - TPM</t>
  </si>
  <si>
    <t>a.  Koordinator (1 orang per kabupaten)</t>
  </si>
  <si>
    <t>orang bulan</t>
  </si>
  <si>
    <t>b.  Fasilitator/TPM</t>
  </si>
  <si>
    <t>c.  Biaya Operasional Koordinator</t>
  </si>
  <si>
    <t>d.  Biaya Operasional Fasilitator/TPM</t>
  </si>
  <si>
    <t>1.7.B</t>
  </si>
  <si>
    <t>5.  Unit Pelaksana Program Tkt Propinsi di  Bappeda</t>
  </si>
  <si>
    <t>5.1. Staff</t>
  </si>
  <si>
    <t>perjalanan</t>
  </si>
  <si>
    <t>hari</t>
  </si>
  <si>
    <t>2.2.</t>
  </si>
  <si>
    <t>6.  Pelaksanaan dan penyusunan PRA+PSETK  - 1 per DI</t>
  </si>
  <si>
    <t>ha</t>
  </si>
  <si>
    <t>Prov.PW.Offc</t>
  </si>
  <si>
    <t>1.1.  Penyediaan Fasilitas Sekretariat KOMIR</t>
  </si>
  <si>
    <t>1.2.  Penetapan Rencana Operasional dan Pelayanan Irigasi (RTTG dan RTTD)</t>
  </si>
  <si>
    <t>2.  Memperbaharui, menerbitkan &amp; mensosialisasikan peraturan/pedoman teknis Utama</t>
  </si>
  <si>
    <t>2.1.   Penyiapan/Revisi Peraturan Daerah tentang Irigasi (PPSI)</t>
  </si>
  <si>
    <t>2.2.  Penyiapan/Revisi Panduan teknis dan pelaksanaan Peraturan Daerah tentang Irigasi (PPSI)</t>
  </si>
  <si>
    <t>2.3.  Pelaporan Performa PPSI untuk Daerah Irigasi Provinsi</t>
  </si>
  <si>
    <t>2.3.  Penyiapan dan penetapan peraturan daerah tentang Pemberdayaan P3A</t>
  </si>
  <si>
    <t xml:space="preserve"> 3.  Memastikan Koordinasi antara stakeholder proyek dan memastikan eficiensi pelaksanaan proyek</t>
  </si>
  <si>
    <t>a.  Membuat MoU untuk pembinaan Irigasi Kewenangan Provinsi</t>
  </si>
  <si>
    <t>1.7.A</t>
  </si>
  <si>
    <t>4.  Unit Pelaksana Program Tkt Propinsi di Dinas PSDA</t>
  </si>
  <si>
    <t>4.1.   Staff</t>
  </si>
  <si>
    <t xml:space="preserve">a.   Koordinator </t>
  </si>
  <si>
    <t>b.  Asisten Administrasi</t>
  </si>
  <si>
    <t>c.  Sekretaris</t>
  </si>
  <si>
    <t>4.2. Biaya Operasional</t>
  </si>
  <si>
    <t>a.  Operasional Kantor</t>
  </si>
  <si>
    <t>bulan</t>
  </si>
  <si>
    <t>b.  Perjalanan Ke Jakarta</t>
  </si>
  <si>
    <t xml:space="preserve">c.  OSA ke Jakarta </t>
  </si>
  <si>
    <t>d.  OSA ke Lapangan</t>
  </si>
  <si>
    <t>e.  Pertemuan Koordinasi</t>
  </si>
  <si>
    <t>1.8.</t>
  </si>
  <si>
    <t>5.  Kunjungan Belajar ke Kabupaten yang Sukses -25 orang</t>
  </si>
  <si>
    <t>2.4.</t>
  </si>
  <si>
    <t>6.   Pengisian data RP2I</t>
  </si>
  <si>
    <t>2.5.</t>
  </si>
  <si>
    <t>7.  Pembuatan SPM Irigasi Provinsi</t>
  </si>
  <si>
    <t>3.4.</t>
  </si>
  <si>
    <t>8.  Rehabilitasi Daerah Irigasi</t>
  </si>
  <si>
    <t>9.  Pengadaan Fasilitas OP</t>
  </si>
  <si>
    <t>3.5.</t>
  </si>
  <si>
    <t>10.  Kampanye Penyadaran Efisiensi Air</t>
  </si>
  <si>
    <t>Balance</t>
  </si>
  <si>
    <t>ANNUAL WORK PLAN - AWP</t>
  </si>
  <si>
    <t>Total Program</t>
  </si>
  <si>
    <t xml:space="preserve">Sampai Dengan </t>
  </si>
  <si>
    <t>Jadwal</t>
  </si>
  <si>
    <t>Keterangan</t>
  </si>
  <si>
    <t>Q1</t>
  </si>
  <si>
    <t>Q2</t>
  </si>
  <si>
    <t>Q3</t>
  </si>
  <si>
    <t>Q4</t>
  </si>
  <si>
    <t xml:space="preserve">PPIU - Dinas PSDA </t>
  </si>
  <si>
    <t>1.6 - Developt the irigation Management Unit (IMU) concept and piloting</t>
  </si>
  <si>
    <t>Institutional Capacity Building</t>
  </si>
  <si>
    <t>Operating Cost</t>
  </si>
  <si>
    <t>Workshop, Training, Socialization</t>
  </si>
  <si>
    <t>laporan</t>
  </si>
  <si>
    <t xml:space="preserve">DAFTAR DAERAH IRIGASI KESEPAKATAN </t>
  </si>
  <si>
    <t>Propinsi :</t>
  </si>
  <si>
    <t>Provinsi</t>
  </si>
  <si>
    <t>PROVINSI</t>
  </si>
  <si>
    <t>No</t>
  </si>
  <si>
    <t>Nama D.I.</t>
  </si>
  <si>
    <t>Luas Total</t>
  </si>
  <si>
    <t>Luas Rehab</t>
  </si>
  <si>
    <t>ACEH</t>
  </si>
  <si>
    <t>Rencana Kerja Irigasi -  5 Tahun (2017-2021)</t>
  </si>
  <si>
    <t>dari seluruh sumber dana pembangunan</t>
  </si>
  <si>
    <t>Sumber Dana</t>
  </si>
  <si>
    <t>Volume</t>
  </si>
  <si>
    <t xml:space="preserve">jumlah </t>
  </si>
  <si>
    <t>satuan</t>
  </si>
  <si>
    <t>Rehabilitasi daerah irigasi</t>
  </si>
  <si>
    <t>APBD</t>
  </si>
  <si>
    <t>APBN</t>
  </si>
  <si>
    <t>Perencanaan dan Disain</t>
  </si>
  <si>
    <t>PSETK</t>
  </si>
  <si>
    <t>DED</t>
  </si>
  <si>
    <t>SID</t>
  </si>
  <si>
    <t>lainnya</t>
  </si>
  <si>
    <t>Biaya Pembinaan Kelembagaan</t>
  </si>
  <si>
    <t>KOMIR</t>
  </si>
  <si>
    <t>P3A</t>
  </si>
  <si>
    <t>Belanja OP</t>
  </si>
  <si>
    <t>Biaya Rutine</t>
  </si>
  <si>
    <t>Gaji dan upah Staf dinas Irigasi</t>
  </si>
  <si>
    <t>Rapat dan Workshop</t>
  </si>
  <si>
    <t>TOTAL</t>
  </si>
  <si>
    <r>
      <t xml:space="preserve">Detailed of AWPB </t>
    </r>
    <r>
      <rPr>
        <b/>
        <i/>
        <sz val="10"/>
        <rFont val="Arial"/>
        <family val="2"/>
      </rPr>
      <t>(Operational Version)</t>
    </r>
  </si>
  <si>
    <t>Integrated Participatory Development and Management of Irrigation Project (IPDMIP)</t>
  </si>
  <si>
    <t>Project Number : Loan No. ……. and Grant No. ……..</t>
  </si>
  <si>
    <t xml:space="preserve">Project Title : IPDMIP Indonesia </t>
  </si>
  <si>
    <t>Fiscal Year : 2017</t>
  </si>
  <si>
    <t>Component/Output/Activity</t>
  </si>
  <si>
    <t>Project Indicators</t>
  </si>
  <si>
    <t>Timetable for implementation</t>
  </si>
  <si>
    <t>Responsible Unit</t>
  </si>
  <si>
    <t>Implementation targets</t>
  </si>
  <si>
    <t>Budget (Rp. 000)</t>
  </si>
  <si>
    <t>Note</t>
  </si>
  <si>
    <t>Q 1</t>
  </si>
  <si>
    <t>Q 2</t>
  </si>
  <si>
    <t>Q 3</t>
  </si>
  <si>
    <t>Q 4</t>
  </si>
  <si>
    <t>Appraisal (Total)</t>
  </si>
  <si>
    <t>Planned (Annual)</t>
  </si>
  <si>
    <t>Achieved (Cumulative)</t>
  </si>
  <si>
    <t>Achieved (Annual)</t>
  </si>
  <si>
    <t>Budget Planned (Annual)</t>
  </si>
  <si>
    <t>Budget Category</t>
  </si>
  <si>
    <t>Financier</t>
  </si>
  <si>
    <t>Spent (Cumulative)</t>
  </si>
  <si>
    <t>Spent (Annual)</t>
  </si>
  <si>
    <t>(A)</t>
  </si>
  <si>
    <t>(B)</t>
  </si>
  <si>
    <t>(C)</t>
  </si>
  <si>
    <t>(D)</t>
  </si>
  <si>
    <t>(E)</t>
  </si>
  <si>
    <t>(F)</t>
  </si>
  <si>
    <t xml:space="preserve">1.1 - Improve Farm Productivity  and Services </t>
  </si>
  <si>
    <t>A. Recruitment &amp; Training of Extension Staff a/</t>
  </si>
  <si>
    <t>1. Recruitment b/</t>
  </si>
  <si>
    <t>2. Training</t>
  </si>
  <si>
    <t xml:space="preserve">Refresher training </t>
  </si>
  <si>
    <t>training</t>
  </si>
  <si>
    <t>x</t>
  </si>
  <si>
    <t>PPIU</t>
  </si>
  <si>
    <t xml:space="preserve">Workshop and Training (3) </t>
  </si>
  <si>
    <t>IFAD LOAN 100% Net Of Tax</t>
  </si>
  <si>
    <t>Ongranting to Prov.Extens.Offc</t>
  </si>
  <si>
    <t>New staff training</t>
  </si>
  <si>
    <t>Subtotal</t>
  </si>
  <si>
    <t>3. Review of Technical Packages</t>
  </si>
  <si>
    <t>Rice</t>
  </si>
  <si>
    <t>province</t>
  </si>
  <si>
    <t>High value crops d/</t>
  </si>
  <si>
    <t>C. Seeds Access</t>
  </si>
  <si>
    <t xml:space="preserve"> F2 seed multiplication n/</t>
  </si>
  <si>
    <t>Equipment and material (1)</t>
  </si>
  <si>
    <t>Support to BPTP n/</t>
  </si>
  <si>
    <t>l.s.</t>
  </si>
  <si>
    <t>Support to F-3 multiplier farmers o/</t>
  </si>
  <si>
    <t>Farmer</t>
  </si>
  <si>
    <t>Seed certification /p</t>
  </si>
  <si>
    <t>Seed certification equipment</t>
  </si>
  <si>
    <t>D. Mechanisation</t>
  </si>
  <si>
    <t>1.2 - Improve Market Access and Services</t>
  </si>
  <si>
    <t>A. Value Chain Studies &amp; Workshops</t>
  </si>
  <si>
    <t>B. Facilitation Training</t>
  </si>
  <si>
    <t>Basic value chain  facilitation training c/</t>
  </si>
  <si>
    <t>Advanced value faciliation training d/</t>
  </si>
  <si>
    <t>C. Value Chain Fund</t>
  </si>
  <si>
    <t>1.4 - National Project Implementation Consultant - MOA</t>
  </si>
  <si>
    <t xml:space="preserve">Total </t>
  </si>
  <si>
    <t>Buluh Blang Ara</t>
  </si>
  <si>
    <t>Krueng Tuan</t>
  </si>
  <si>
    <t>Jambo Reuhat</t>
  </si>
  <si>
    <t>Krueng Pandrah</t>
  </si>
  <si>
    <t>Krueng Peudada</t>
  </si>
  <si>
    <t>1.7B.</t>
  </si>
  <si>
    <t>4.  Unit Pengelola Program Tkt. Kabupaten - Bappeda</t>
  </si>
  <si>
    <t>4.1. Staff</t>
  </si>
  <si>
    <t>Kab.Bapeda.Offc</t>
  </si>
  <si>
    <t>trips</t>
  </si>
  <si>
    <t xml:space="preserve">3.1.  Pelatihan TPM dan Koordinator TPM </t>
  </si>
  <si>
    <t>Koordonator</t>
  </si>
  <si>
    <t>a. Koordinator</t>
  </si>
  <si>
    <t>b. Sekretaris</t>
  </si>
  <si>
    <t xml:space="preserve">d.  Koordinasi penyusunan OWP/AWP </t>
  </si>
  <si>
    <t>e.  Monev Kwartal di Bappeda</t>
  </si>
  <si>
    <t>4.2. Biaya Operasional dan pendukung</t>
  </si>
  <si>
    <t>a. Perjalanan ke Jakarta/Kota lainnya</t>
  </si>
  <si>
    <t xml:space="preserve">d.  Rapat Koordinasi </t>
  </si>
  <si>
    <t>5.2. Biaya Operasional dan pendukung</t>
  </si>
  <si>
    <t xml:space="preserve">c.  OSA ke lapangan </t>
  </si>
  <si>
    <t>b.  OSA ke Jakarta/Kota lainnya</t>
  </si>
  <si>
    <t>b. Perjalanan ke Jakarta/Kota lainnya</t>
  </si>
  <si>
    <t>c.  OSA ke Jakarta/Kota lainnya</t>
  </si>
  <si>
    <t xml:space="preserve">d.  OSA ke lapangan </t>
  </si>
  <si>
    <t>Overall Works Program</t>
  </si>
  <si>
    <t xml:space="preserve">INTEGRATED PARTICIPATORY DEVELOPMENT and MANAGEMENT </t>
  </si>
  <si>
    <t>OF IRRIGATION PROGRAM (IPDMIP)</t>
  </si>
  <si>
    <t>nr</t>
  </si>
  <si>
    <t>DI</t>
  </si>
  <si>
    <t>Tahun</t>
  </si>
  <si>
    <t>(ha)</t>
  </si>
  <si>
    <t>TPM</t>
  </si>
  <si>
    <t>Kontruksi</t>
  </si>
  <si>
    <t>Ha</t>
  </si>
  <si>
    <t>Areal Prioritas</t>
  </si>
  <si>
    <t>Kewenangan Provinsi</t>
  </si>
  <si>
    <t>Kewenangan Pusat</t>
  </si>
  <si>
    <t>Areal Non Prioritas</t>
  </si>
  <si>
    <t>AREAL PRIORITAS</t>
  </si>
  <si>
    <t>Kewenangan Kabupaten</t>
  </si>
  <si>
    <t xml:space="preserve">AIF LOAN Register No. 11DDKS1A  (16.7%) </t>
  </si>
  <si>
    <t>ADB LOAN Register No. 1Z83YQPA (83.3%)</t>
  </si>
  <si>
    <t>Propinsi ……………………………………………</t>
  </si>
  <si>
    <t>AIF</t>
  </si>
  <si>
    <t>ADB</t>
  </si>
  <si>
    <t>1.1.  Pendirian/Revitalisasi KOMIR</t>
  </si>
  <si>
    <t xml:space="preserve">1.3.  Rapat/Pertemuan  KOMIR </t>
  </si>
  <si>
    <t>3.1.  Pelatihan TPM dan Koordinator TPM di 14 Propinsi</t>
  </si>
  <si>
    <t>4.2.  Koordinasi Tingkat Provinsi</t>
  </si>
  <si>
    <t xml:space="preserve">a.  Koordinasi penyusunan OWP/AWP </t>
  </si>
  <si>
    <t>b.  Monev Kwartal di Bappeda</t>
  </si>
  <si>
    <t>Ls</t>
  </si>
  <si>
    <t>6.  Pelaksanaan dan penyusunan PSETK</t>
  </si>
  <si>
    <t>8.  Rehabilitasi, peningkatan dan modernisasi daerah irigasi dengan berbagai sumber pendanaan</t>
  </si>
  <si>
    <t>8.1.  Rehabilitasi Daerah Irigasi</t>
  </si>
  <si>
    <t>Dokumen</t>
  </si>
  <si>
    <t>8.2.  Pengadaan Fasilitas OP</t>
  </si>
  <si>
    <t>9.  Kampanye Penyadaran Efisiensi Air</t>
  </si>
  <si>
    <t>ANNUAL WORK PLAN - AWP TAHUN 2018</t>
  </si>
  <si>
    <t>dalam ribuan rupiah</t>
  </si>
  <si>
    <t>Komponen Kegiatan</t>
  </si>
  <si>
    <t>Penanggungjawab Kegiatan</t>
  </si>
  <si>
    <t>Sampai Dengan 2017</t>
  </si>
  <si>
    <t>LS</t>
  </si>
  <si>
    <t>`</t>
  </si>
  <si>
    <t>Bapenas</t>
  </si>
  <si>
    <t>KOMIR Meeting</t>
  </si>
  <si>
    <t>Penetapan PTGA</t>
  </si>
  <si>
    <t>Fasilitasi OP</t>
  </si>
  <si>
    <t>Pertemuan P3A</t>
  </si>
  <si>
    <t>DGWR</t>
  </si>
  <si>
    <t>Kab</t>
  </si>
  <si>
    <t>per ha</t>
  </si>
  <si>
    <t>MOA</t>
  </si>
  <si>
    <t>MOHA</t>
  </si>
  <si>
    <t>Prov.Extens.Offc</t>
  </si>
  <si>
    <t>Pertemuan Pembentukan P3A/GP3A, AD/ART dan Badan Hukum, pemilihan pengurus - P3A per 150ha</t>
  </si>
  <si>
    <t>dari total rupiah saja</t>
  </si>
  <si>
    <t>Pembentukan (IP3A) - 1 per DI</t>
  </si>
  <si>
    <t>dari jumlah DI</t>
  </si>
  <si>
    <t>Luasan/DI</t>
  </si>
  <si>
    <t>Ulu Benteng</t>
  </si>
  <si>
    <t>PROVINSI JAWA BARAT</t>
  </si>
  <si>
    <t>JAWA BARAT</t>
  </si>
  <si>
    <t>Cipaleubuh</t>
  </si>
  <si>
    <t>Pedati</t>
  </si>
  <si>
    <t>Lame</t>
  </si>
  <si>
    <t xml:space="preserve">Merjan </t>
  </si>
  <si>
    <t>Cikarang Cigangsa</t>
  </si>
  <si>
    <t>Cikarang Nguluwung</t>
  </si>
  <si>
    <t>Cigasong</t>
  </si>
  <si>
    <t>Ujung Jaya</t>
  </si>
  <si>
    <t>Cipanas I</t>
  </si>
  <si>
    <t>Cibutul</t>
  </si>
  <si>
    <t>Cikamangi</t>
  </si>
  <si>
    <t>Cikeruh</t>
  </si>
  <si>
    <t>Cipager</t>
  </si>
  <si>
    <t>Paniis Lebak</t>
  </si>
  <si>
    <t>Katiga</t>
  </si>
  <si>
    <t>Mungkal Gajah</t>
  </si>
  <si>
    <t>Cipurut</t>
  </si>
  <si>
    <t>Cibacang</t>
  </si>
  <si>
    <t>Jawa</t>
  </si>
  <si>
    <t xml:space="preserve">Cirongkob </t>
  </si>
  <si>
    <t xml:space="preserve">Cisamaya </t>
  </si>
  <si>
    <t xml:space="preserve">Cigolempang </t>
  </si>
  <si>
    <t xml:space="preserve">Leuwijawa </t>
  </si>
  <si>
    <t>Cijangkelok</t>
  </si>
  <si>
    <t>Depok</t>
  </si>
  <si>
    <t>Cangkuang</t>
  </si>
  <si>
    <t xml:space="preserve">Ciranjeng </t>
  </si>
  <si>
    <t xml:space="preserve">Sentig </t>
  </si>
  <si>
    <t>Cisalada</t>
  </si>
  <si>
    <t xml:space="preserve">Cibeureum </t>
  </si>
  <si>
    <t xml:space="preserve">Cipeundeuy Kadulawang </t>
  </si>
  <si>
    <t>Caringin</t>
  </si>
  <si>
    <t>Cidadali</t>
  </si>
  <si>
    <t>Cigangsa</t>
  </si>
  <si>
    <t>Cimandiri</t>
  </si>
  <si>
    <t>Ciseureuh Cibeureum</t>
  </si>
  <si>
    <t>Parung Bongkong</t>
  </si>
  <si>
    <t xml:space="preserve">Ciaro/Cisaat </t>
  </si>
  <si>
    <t xml:space="preserve">Cisimpen </t>
  </si>
  <si>
    <t xml:space="preserve">Cikembang </t>
  </si>
  <si>
    <t xml:space="preserve">Gunung Putri </t>
  </si>
  <si>
    <t xml:space="preserve">Wangundireja </t>
  </si>
  <si>
    <t>Ciputra Haji</t>
  </si>
  <si>
    <t>Cipanas II</t>
  </si>
  <si>
    <t>Lakbok Utara</t>
  </si>
  <si>
    <t>Cikaranggeusan</t>
  </si>
  <si>
    <t>Ciwaringin</t>
  </si>
  <si>
    <t>Beulah Nagka</t>
  </si>
  <si>
    <t>Cicapar</t>
  </si>
  <si>
    <t>Cipancong</t>
  </si>
  <si>
    <t>Cikamiri II</t>
  </si>
  <si>
    <t>Ciawi</t>
  </si>
  <si>
    <t>Leuwi Bitung</t>
  </si>
  <si>
    <t>Cadas Gantung</t>
  </si>
  <si>
    <t>Garut</t>
  </si>
  <si>
    <t xml:space="preserve"> Cibelerang</t>
  </si>
  <si>
    <t xml:space="preserve"> Lalanang</t>
  </si>
  <si>
    <t xml:space="preserve"> Cipapan</t>
  </si>
  <si>
    <t xml:space="preserve"> Cipondoh</t>
  </si>
  <si>
    <t xml:space="preserve"> Legeh</t>
  </si>
  <si>
    <t xml:space="preserve"> Situbolang</t>
  </si>
  <si>
    <t xml:space="preserve"> Sumber Mas</t>
  </si>
  <si>
    <t>Indramayu</t>
  </si>
  <si>
    <t>Citanggulun</t>
  </si>
  <si>
    <t>Cipaku</t>
  </si>
  <si>
    <t>Kenyere</t>
  </si>
  <si>
    <t>Cimonte</t>
  </si>
  <si>
    <t>Ancaran</t>
  </si>
  <si>
    <t>Bantarwangi</t>
  </si>
  <si>
    <t>Bratakasian</t>
  </si>
  <si>
    <t>Cikepel</t>
  </si>
  <si>
    <t>Kuningan</t>
  </si>
  <si>
    <t>Nanggela</t>
  </si>
  <si>
    <t>Cikelebut</t>
  </si>
  <si>
    <t>Cikaso</t>
  </si>
  <si>
    <t>Danasari Kiri</t>
  </si>
  <si>
    <t>Jagabaya</t>
  </si>
  <si>
    <t>Cibatukurung</t>
  </si>
  <si>
    <t>Citalahab</t>
  </si>
  <si>
    <t>Kiwiri</t>
  </si>
  <si>
    <t>Cigayam</t>
  </si>
  <si>
    <t>Cikopeng</t>
  </si>
  <si>
    <t>Cimuncang II</t>
  </si>
  <si>
    <t>Ciamis</t>
  </si>
  <si>
    <t>Batu karut</t>
  </si>
  <si>
    <t>Cisekarwangi</t>
  </si>
  <si>
    <t>Sukarame</t>
  </si>
  <si>
    <t>Jaya Mekar</t>
  </si>
  <si>
    <t>Tarisi</t>
  </si>
  <si>
    <t>Cikurutug</t>
  </si>
  <si>
    <t>Cisukawayana</t>
  </si>
  <si>
    <t>Ciasih II</t>
  </si>
  <si>
    <t>Warungkiara</t>
  </si>
  <si>
    <t>Cimulek</t>
  </si>
  <si>
    <t>Cipinang-Ciletuh</t>
  </si>
  <si>
    <t>Pangkalan</t>
  </si>
  <si>
    <t>Warujajar</t>
  </si>
  <si>
    <t>Sukabumi</t>
  </si>
  <si>
    <t>Ciherang Hilir</t>
  </si>
  <si>
    <t>Tirtanegara</t>
  </si>
  <si>
    <t>Cihieum</t>
  </si>
  <si>
    <t>Blentuk</t>
  </si>
  <si>
    <t>Cijurey</t>
  </si>
  <si>
    <t>Cijeruk</t>
  </si>
  <si>
    <t>Cisambeng</t>
  </si>
  <si>
    <t>Cisuluheun I + II</t>
  </si>
  <si>
    <t>Cimingking</t>
  </si>
  <si>
    <t>Rancabuluh</t>
  </si>
  <si>
    <t>P2AT</t>
  </si>
  <si>
    <t>Simpur</t>
  </si>
  <si>
    <t>Cilesang</t>
  </si>
  <si>
    <t>Citeureup</t>
  </si>
  <si>
    <t>Majalengka</t>
  </si>
  <si>
    <t>Cikawao I</t>
  </si>
  <si>
    <t>Sirah Cipelang</t>
  </si>
  <si>
    <t>Cibeureum</t>
  </si>
  <si>
    <t>Panilis</t>
  </si>
  <si>
    <t>Brujul</t>
  </si>
  <si>
    <t>Cianjur</t>
  </si>
  <si>
    <t>Cikalong I</t>
  </si>
  <si>
    <t>Cipasir II</t>
  </si>
  <si>
    <t>Cialing I</t>
  </si>
  <si>
    <t>Salwi</t>
  </si>
  <si>
    <t>Cigalagah</t>
  </si>
  <si>
    <t>Nagrog</t>
  </si>
  <si>
    <t>Sumedang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</si>
</sst>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-* #,##0_-;\-* #,##0_-;_-* &quot;-&quot;??_-;_-@_-"/>
    <numFmt numFmtId="167" formatCode="#,##0.0"/>
    <numFmt numFmtId="168" formatCode="_-* #,##0_-;\-* #,##0_-;_-* &quot;-&quot;_-;_-@_-"/>
    <numFmt numFmtId="169" formatCode="0.0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i/>
      <sz val="9"/>
      <color theme="1"/>
      <name val="Arial Narrow"/>
      <family val="2"/>
    </font>
    <font>
      <sz val="8"/>
      <name val="Arial"/>
      <family val="2"/>
    </font>
    <font>
      <sz val="8"/>
      <color theme="0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Calibri"/>
      <family val="2"/>
      <scheme val="minor"/>
    </font>
    <font>
      <i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20"/>
      <color theme="1"/>
      <name val="Arial Narrow"/>
      <family val="2"/>
    </font>
    <font>
      <sz val="14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sz val="12"/>
      <name val="Arial"/>
      <family val="2"/>
    </font>
    <font>
      <b/>
      <i/>
      <sz val="8"/>
      <color theme="2" tint="-0.499984740745262"/>
      <name val="Arial"/>
      <family val="2"/>
    </font>
    <font>
      <sz val="8"/>
      <name val="Calibri"/>
      <family val="2"/>
    </font>
    <font>
      <sz val="7"/>
      <color theme="1"/>
      <name val="Calibri"/>
      <family val="2"/>
      <scheme val="minor"/>
    </font>
    <font>
      <b/>
      <i/>
      <sz val="7"/>
      <color theme="1"/>
      <name val="Arial"/>
      <family val="2"/>
    </font>
    <font>
      <i/>
      <sz val="12"/>
      <color theme="2" tint="-0.499984740745262"/>
      <name val="Arial"/>
      <family val="2"/>
    </font>
    <font>
      <i/>
      <sz val="8"/>
      <color theme="2" tint="-0.499984740745262"/>
      <name val="Arial"/>
      <family val="2"/>
    </font>
    <font>
      <i/>
      <sz val="7"/>
      <color theme="2" tint="-0.499984740745262"/>
      <name val="Arial"/>
      <family val="2"/>
    </font>
    <font>
      <b/>
      <i/>
      <sz val="8"/>
      <name val="Arial"/>
      <family val="2"/>
    </font>
    <font>
      <b/>
      <sz val="7"/>
      <color theme="1"/>
      <name val="Arial"/>
      <family val="2"/>
    </font>
    <font>
      <b/>
      <sz val="9"/>
      <color indexed="81"/>
      <name val="Tahoma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color theme="1"/>
      <name val="Arial Narrow"/>
      <family val="2"/>
    </font>
    <font>
      <i/>
      <sz val="11"/>
      <color theme="1"/>
      <name val="Arial Narrow"/>
      <family val="2"/>
    </font>
    <font>
      <sz val="9"/>
      <name val="Arial Narrow"/>
      <family val="2"/>
    </font>
    <font>
      <sz val="9"/>
      <color rgb="FFFFFF0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</fills>
  <borders count="88">
    <border>
      <left/>
      <right/>
      <top/>
      <bottom/>
      <diagonal/>
    </border>
    <border>
      <left style="double">
        <color auto="1"/>
      </left>
      <right style="double">
        <color indexed="64"/>
      </right>
      <top style="double">
        <color auto="1"/>
      </top>
      <bottom style="thin">
        <color auto="1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ouble">
        <color auto="1"/>
      </right>
      <top style="dashed">
        <color auto="1"/>
      </top>
      <bottom/>
      <diagonal/>
    </border>
    <border>
      <left style="double">
        <color indexed="64"/>
      </left>
      <right style="thin">
        <color indexed="64"/>
      </right>
      <top style="dashed">
        <color auto="1"/>
      </top>
      <bottom/>
      <diagonal/>
    </border>
    <border>
      <left style="thin">
        <color indexed="64"/>
      </left>
      <right style="double">
        <color indexed="64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double">
        <color auto="1"/>
      </left>
      <right style="double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ouble">
        <color auto="1"/>
      </right>
      <top/>
      <bottom style="dashed">
        <color auto="1"/>
      </bottom>
      <diagonal/>
    </border>
    <border>
      <left style="double">
        <color indexed="64"/>
      </left>
      <right style="thin">
        <color indexed="64"/>
      </right>
      <top/>
      <bottom style="dashed">
        <color auto="1"/>
      </bottom>
      <diagonal/>
    </border>
    <border>
      <left style="thin">
        <color indexed="64"/>
      </left>
      <right style="double">
        <color indexed="64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indexed="64"/>
      </left>
      <right style="thin">
        <color indexed="64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 style="double">
        <color indexed="64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5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7" fillId="0" borderId="0"/>
    <xf numFmtId="41" fontId="17" fillId="0" borderId="0" applyFont="0" applyFill="0" applyBorder="0" applyAlignment="0" applyProtection="0"/>
    <xf numFmtId="0" fontId="24" fillId="0" borderId="0"/>
    <xf numFmtId="165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7" fillId="0" borderId="0"/>
    <xf numFmtId="0" fontId="1" fillId="0" borderId="0"/>
    <xf numFmtId="165" fontId="1" fillId="0" borderId="0" applyFont="0" applyFill="0" applyBorder="0" applyAlignment="0" applyProtection="0"/>
  </cellStyleXfs>
  <cellXfs count="65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64" fontId="3" fillId="0" borderId="0" xfId="2" applyNumberFormat="1" applyFont="1" applyFill="1" applyBorder="1"/>
    <xf numFmtId="0" fontId="3" fillId="0" borderId="0" xfId="0" applyFont="1" applyFill="1" applyBorder="1"/>
    <xf numFmtId="0" fontId="6" fillId="0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164" fontId="3" fillId="0" borderId="17" xfId="2" applyNumberFormat="1" applyFont="1" applyFill="1" applyBorder="1"/>
    <xf numFmtId="164" fontId="3" fillId="0" borderId="18" xfId="2" applyNumberFormat="1" applyFont="1" applyFill="1" applyBorder="1"/>
    <xf numFmtId="164" fontId="3" fillId="0" borderId="19" xfId="2" applyNumberFormat="1" applyFont="1" applyFill="1" applyBorder="1"/>
    <xf numFmtId="0" fontId="3" fillId="0" borderId="18" xfId="0" applyFont="1" applyFill="1" applyBorder="1"/>
    <xf numFmtId="164" fontId="3" fillId="0" borderId="20" xfId="2" applyNumberFormat="1" applyFont="1" applyFill="1" applyBorder="1"/>
    <xf numFmtId="164" fontId="3" fillId="0" borderId="18" xfId="2" applyNumberFormat="1" applyFont="1" applyFill="1" applyBorder="1" applyAlignment="1">
      <alignment horizontal="left" indent="2"/>
    </xf>
    <xf numFmtId="164" fontId="3" fillId="0" borderId="18" xfId="0" applyNumberFormat="1" applyFont="1" applyFill="1" applyBorder="1"/>
    <xf numFmtId="164" fontId="3" fillId="2" borderId="20" xfId="2" applyNumberFormat="1" applyFont="1" applyFill="1" applyBorder="1" applyAlignment="1">
      <alignment horizontal="center" vertical="center"/>
    </xf>
    <xf numFmtId="164" fontId="3" fillId="2" borderId="0" xfId="2" applyNumberFormat="1" applyFont="1" applyFill="1" applyBorder="1" applyAlignment="1">
      <alignment horizontal="center" vertical="center"/>
    </xf>
    <xf numFmtId="164" fontId="3" fillId="2" borderId="18" xfId="2" applyNumberFormat="1" applyFont="1" applyFill="1" applyBorder="1" applyAlignment="1">
      <alignment horizontal="center" vertical="center"/>
    </xf>
    <xf numFmtId="164" fontId="3" fillId="0" borderId="17" xfId="2" applyNumberFormat="1" applyFont="1" applyFill="1" applyBorder="1" applyAlignment="1">
      <alignment horizontal="left" indent="2"/>
    </xf>
    <xf numFmtId="164" fontId="3" fillId="0" borderId="17" xfId="2" applyNumberFormat="1" applyFont="1" applyFill="1" applyBorder="1" applyAlignment="1">
      <alignment horizontal="left" indent="1"/>
    </xf>
    <xf numFmtId="0" fontId="3" fillId="0" borderId="17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164" fontId="3" fillId="0" borderId="21" xfId="2" applyNumberFormat="1" applyFont="1" applyFill="1" applyBorder="1"/>
    <xf numFmtId="164" fontId="3" fillId="0" borderId="22" xfId="2" applyNumberFormat="1" applyFont="1" applyFill="1" applyBorder="1"/>
    <xf numFmtId="164" fontId="3" fillId="0" borderId="23" xfId="2" applyNumberFormat="1" applyFont="1" applyFill="1" applyBorder="1"/>
    <xf numFmtId="164" fontId="3" fillId="0" borderId="24" xfId="2" applyNumberFormat="1" applyFont="1" applyFill="1" applyBorder="1"/>
    <xf numFmtId="164" fontId="3" fillId="0" borderId="23" xfId="2" applyNumberFormat="1" applyFont="1" applyFill="1" applyBorder="1" applyAlignment="1">
      <alignment horizontal="right"/>
    </xf>
    <xf numFmtId="164" fontId="3" fillId="0" borderId="0" xfId="2" applyNumberFormat="1" applyFont="1" applyFill="1" applyBorder="1" applyAlignment="1">
      <alignment horizontal="right"/>
    </xf>
    <xf numFmtId="0" fontId="4" fillId="0" borderId="0" xfId="0" applyFont="1" applyFill="1" applyBorder="1"/>
    <xf numFmtId="0" fontId="10" fillId="0" borderId="17" xfId="0" applyFont="1" applyFill="1" applyBorder="1"/>
    <xf numFmtId="164" fontId="3" fillId="0" borderId="18" xfId="2" applyNumberFormat="1" applyFont="1" applyFill="1" applyBorder="1" applyAlignment="1">
      <alignment horizontal="left" indent="1"/>
    </xf>
    <xf numFmtId="164" fontId="3" fillId="0" borderId="18" xfId="2" applyNumberFormat="1" applyFont="1" applyFill="1" applyBorder="1" applyAlignment="1">
      <alignment horizontal="right"/>
    </xf>
    <xf numFmtId="164" fontId="3" fillId="0" borderId="17" xfId="2" applyNumberFormat="1" applyFont="1" applyFill="1" applyBorder="1" applyAlignment="1">
      <alignment horizontal="left"/>
    </xf>
    <xf numFmtId="164" fontId="3" fillId="0" borderId="24" xfId="0" applyNumberFormat="1" applyFont="1" applyFill="1" applyBorder="1"/>
    <xf numFmtId="164" fontId="3" fillId="0" borderId="0" xfId="2" applyNumberFormat="1" applyFont="1"/>
    <xf numFmtId="164" fontId="11" fillId="3" borderId="19" xfId="0" applyNumberFormat="1" applyFont="1" applyFill="1" applyBorder="1"/>
    <xf numFmtId="166" fontId="11" fillId="4" borderId="0" xfId="1" applyNumberFormat="1" applyFont="1" applyFill="1"/>
    <xf numFmtId="0" fontId="12" fillId="4" borderId="0" xfId="0" applyFont="1" applyFill="1"/>
    <xf numFmtId="166" fontId="3" fillId="0" borderId="0" xfId="0" applyNumberFormat="1" applyFont="1"/>
    <xf numFmtId="0" fontId="2" fillId="0" borderId="0" xfId="0" applyFont="1" applyFill="1" applyAlignment="1">
      <alignment horizontal="left"/>
    </xf>
    <xf numFmtId="164" fontId="3" fillId="0" borderId="0" xfId="2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7" fillId="0" borderId="0" xfId="1" applyFont="1"/>
    <xf numFmtId="0" fontId="12" fillId="0" borderId="0" xfId="0" applyFont="1"/>
    <xf numFmtId="0" fontId="12" fillId="0" borderId="0" xfId="0" applyFont="1" applyBorder="1"/>
    <xf numFmtId="0" fontId="3" fillId="0" borderId="25" xfId="0" applyFont="1" applyBorder="1"/>
    <xf numFmtId="0" fontId="5" fillId="0" borderId="0" xfId="0" applyFont="1" applyFill="1" applyBorder="1" applyAlignment="1">
      <alignment vertical="center"/>
    </xf>
    <xf numFmtId="0" fontId="3" fillId="0" borderId="31" xfId="0" applyFont="1" applyBorder="1"/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3" fillId="0" borderId="0" xfId="2" applyNumberFormat="1" applyFont="1" applyFill="1"/>
    <xf numFmtId="0" fontId="6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3" fillId="0" borderId="41" xfId="0" applyFont="1" applyFill="1" applyBorder="1"/>
    <xf numFmtId="0" fontId="3" fillId="0" borderId="20" xfId="0" applyFont="1" applyFill="1" applyBorder="1"/>
    <xf numFmtId="0" fontId="3" fillId="0" borderId="19" xfId="0" applyFont="1" applyFill="1" applyBorder="1"/>
    <xf numFmtId="164" fontId="3" fillId="0" borderId="42" xfId="2" applyNumberFormat="1" applyFont="1" applyFill="1" applyBorder="1" applyAlignment="1">
      <alignment horizontal="right"/>
    </xf>
    <xf numFmtId="164" fontId="3" fillId="0" borderId="43" xfId="2" applyNumberFormat="1" applyFont="1" applyFill="1" applyBorder="1"/>
    <xf numFmtId="164" fontId="3" fillId="0" borderId="41" xfId="0" applyNumberFormat="1" applyFont="1" applyFill="1" applyBorder="1"/>
    <xf numFmtId="0" fontId="3" fillId="0" borderId="42" xfId="0" applyFont="1" applyFill="1" applyBorder="1"/>
    <xf numFmtId="0" fontId="3" fillId="0" borderId="44" xfId="0" applyFont="1" applyFill="1" applyBorder="1"/>
    <xf numFmtId="0" fontId="3" fillId="0" borderId="18" xfId="0" applyFont="1" applyBorder="1"/>
    <xf numFmtId="164" fontId="3" fillId="0" borderId="0" xfId="2" applyNumberFormat="1" applyFont="1" applyBorder="1"/>
    <xf numFmtId="166" fontId="3" fillId="0" borderId="41" xfId="1" applyNumberFormat="1" applyFont="1" applyFill="1" applyBorder="1"/>
    <xf numFmtId="164" fontId="3" fillId="0" borderId="19" xfId="0" applyNumberFormat="1" applyFont="1" applyFill="1" applyBorder="1"/>
    <xf numFmtId="164" fontId="3" fillId="0" borderId="42" xfId="2" applyNumberFormat="1" applyFont="1" applyFill="1" applyBorder="1"/>
    <xf numFmtId="164" fontId="3" fillId="0" borderId="19" xfId="0" applyNumberFormat="1" applyFont="1" applyBorder="1"/>
    <xf numFmtId="164" fontId="3" fillId="0" borderId="41" xfId="0" applyNumberFormat="1" applyFont="1" applyBorder="1"/>
    <xf numFmtId="164" fontId="3" fillId="0" borderId="0" xfId="0" applyNumberFormat="1" applyFont="1" applyBorder="1"/>
    <xf numFmtId="164" fontId="3" fillId="0" borderId="20" xfId="0" applyNumberFormat="1" applyFont="1" applyFill="1" applyBorder="1"/>
    <xf numFmtId="0" fontId="3" fillId="0" borderId="43" xfId="0" applyFont="1" applyBorder="1"/>
    <xf numFmtId="164" fontId="3" fillId="0" borderId="45" xfId="2" applyNumberFormat="1" applyFont="1" applyFill="1" applyBorder="1"/>
    <xf numFmtId="164" fontId="3" fillId="0" borderId="46" xfId="2" applyNumberFormat="1" applyFont="1" applyFill="1" applyBorder="1"/>
    <xf numFmtId="164" fontId="3" fillId="0" borderId="47" xfId="0" applyNumberFormat="1" applyFont="1" applyFill="1" applyBorder="1"/>
    <xf numFmtId="164" fontId="3" fillId="0" borderId="45" xfId="0" applyNumberFormat="1" applyFont="1" applyFill="1" applyBorder="1"/>
    <xf numFmtId="164" fontId="3" fillId="0" borderId="46" xfId="0" applyNumberFormat="1" applyFont="1" applyFill="1" applyBorder="1"/>
    <xf numFmtId="164" fontId="3" fillId="0" borderId="48" xfId="2" applyNumberFormat="1" applyFont="1" applyFill="1" applyBorder="1"/>
    <xf numFmtId="0" fontId="3" fillId="0" borderId="49" xfId="0" applyFont="1" applyBorder="1"/>
    <xf numFmtId="164" fontId="3" fillId="0" borderId="46" xfId="0" applyNumberFormat="1" applyFont="1" applyBorder="1"/>
    <xf numFmtId="164" fontId="3" fillId="0" borderId="47" xfId="0" applyNumberFormat="1" applyFont="1" applyBorder="1"/>
    <xf numFmtId="0" fontId="3" fillId="0" borderId="48" xfId="0" applyFont="1" applyFill="1" applyBorder="1"/>
    <xf numFmtId="0" fontId="3" fillId="0" borderId="50" xfId="0" applyFont="1" applyFill="1" applyBorder="1"/>
    <xf numFmtId="0" fontId="3" fillId="0" borderId="47" xfId="0" applyFont="1" applyFill="1" applyBorder="1"/>
    <xf numFmtId="0" fontId="3" fillId="0" borderId="32" xfId="0" applyFont="1" applyBorder="1"/>
    <xf numFmtId="0" fontId="3" fillId="0" borderId="22" xfId="2" applyNumberFormat="1" applyFont="1" applyFill="1" applyBorder="1" applyAlignment="1">
      <alignment horizontal="center" vertical="center"/>
    </xf>
    <xf numFmtId="0" fontId="3" fillId="0" borderId="23" xfId="2" applyNumberFormat="1" applyFont="1" applyFill="1" applyBorder="1" applyAlignment="1">
      <alignment horizontal="center" vertical="center"/>
    </xf>
    <xf numFmtId="166" fontId="3" fillId="0" borderId="24" xfId="2" applyNumberFormat="1" applyFont="1" applyFill="1" applyBorder="1" applyAlignment="1">
      <alignment horizontal="center" vertical="center"/>
    </xf>
    <xf numFmtId="0" fontId="3" fillId="0" borderId="23" xfId="0" applyFont="1" applyFill="1" applyBorder="1"/>
    <xf numFmtId="164" fontId="3" fillId="0" borderId="23" xfId="0" applyNumberFormat="1" applyFont="1" applyFill="1" applyBorder="1"/>
    <xf numFmtId="0" fontId="3" fillId="0" borderId="23" xfId="0" applyFont="1" applyBorder="1"/>
    <xf numFmtId="164" fontId="3" fillId="0" borderId="23" xfId="0" applyNumberFormat="1" applyFont="1" applyBorder="1"/>
    <xf numFmtId="0" fontId="3" fillId="0" borderId="24" xfId="0" applyFont="1" applyBorder="1"/>
    <xf numFmtId="0" fontId="3" fillId="0" borderId="0" xfId="2" applyNumberFormat="1" applyFont="1" applyFill="1" applyBorder="1" applyAlignment="1">
      <alignment horizontal="center" vertical="center"/>
    </xf>
    <xf numFmtId="164" fontId="3" fillId="0" borderId="0" xfId="2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/>
    <xf numFmtId="164" fontId="7" fillId="0" borderId="0" xfId="2" applyNumberFormat="1" applyFont="1" applyFill="1"/>
    <xf numFmtId="0" fontId="3" fillId="0" borderId="0" xfId="0" applyFont="1" applyFill="1"/>
    <xf numFmtId="164" fontId="11" fillId="3" borderId="0" xfId="0" applyNumberFormat="1" applyFont="1" applyFill="1" applyBorder="1"/>
    <xf numFmtId="0" fontId="14" fillId="0" borderId="16" xfId="0" applyFont="1" applyBorder="1" applyAlignment="1">
      <alignment horizontal="center" vertical="center"/>
    </xf>
    <xf numFmtId="0" fontId="15" fillId="0" borderId="0" xfId="0" applyFont="1" applyBorder="1"/>
    <xf numFmtId="164" fontId="3" fillId="0" borderId="53" xfId="2" applyNumberFormat="1" applyFont="1" applyFill="1" applyBorder="1"/>
    <xf numFmtId="164" fontId="3" fillId="0" borderId="54" xfId="2" applyNumberFormat="1" applyFont="1" applyFill="1" applyBorder="1"/>
    <xf numFmtId="0" fontId="3" fillId="0" borderId="55" xfId="0" applyFont="1" applyFill="1" applyBorder="1"/>
    <xf numFmtId="0" fontId="3" fillId="0" borderId="53" xfId="0" applyFont="1" applyFill="1" applyBorder="1"/>
    <xf numFmtId="0" fontId="3" fillId="0" borderId="54" xfId="0" applyFont="1" applyFill="1" applyBorder="1"/>
    <xf numFmtId="164" fontId="3" fillId="0" borderId="56" xfId="2" applyNumberFormat="1" applyFont="1" applyFill="1" applyBorder="1" applyAlignment="1">
      <alignment horizontal="right"/>
    </xf>
    <xf numFmtId="164" fontId="3" fillId="0" borderId="57" xfId="2" applyNumberFormat="1" applyFont="1" applyFill="1" applyBorder="1"/>
    <xf numFmtId="164" fontId="3" fillId="0" borderId="55" xfId="0" applyNumberFormat="1" applyFont="1" applyFill="1" applyBorder="1"/>
    <xf numFmtId="0" fontId="3" fillId="0" borderId="56" xfId="0" applyFont="1" applyFill="1" applyBorder="1"/>
    <xf numFmtId="0" fontId="3" fillId="0" borderId="58" xfId="0" applyFont="1" applyFill="1" applyBorder="1"/>
    <xf numFmtId="0" fontId="3" fillId="0" borderId="27" xfId="0" applyFont="1" applyBorder="1"/>
    <xf numFmtId="164" fontId="3" fillId="0" borderId="32" xfId="2" applyNumberFormat="1" applyFont="1" applyFill="1" applyBorder="1"/>
    <xf numFmtId="0" fontId="3" fillId="0" borderId="0" xfId="2" applyNumberFormat="1" applyFont="1" applyFill="1" applyBorder="1" applyAlignment="1">
      <alignment horizontal="center"/>
    </xf>
    <xf numFmtId="0" fontId="17" fillId="0" borderId="0" xfId="4" applyFill="1"/>
    <xf numFmtId="0" fontId="16" fillId="0" borderId="0" xfId="4" applyFont="1" applyAlignment="1">
      <alignment horizontal="center"/>
    </xf>
    <xf numFmtId="0" fontId="17" fillId="0" borderId="52" xfId="4" applyBorder="1"/>
    <xf numFmtId="0" fontId="17" fillId="0" borderId="0" xfId="4"/>
    <xf numFmtId="0" fontId="19" fillId="0" borderId="0" xfId="4" applyFont="1"/>
    <xf numFmtId="0" fontId="17" fillId="0" borderId="0" xfId="4" applyAlignment="1">
      <alignment horizontal="center"/>
    </xf>
    <xf numFmtId="3" fontId="17" fillId="0" borderId="0" xfId="4" applyNumberFormat="1" applyAlignment="1">
      <alignment horizontal="center"/>
    </xf>
    <xf numFmtId="0" fontId="17" fillId="0" borderId="0" xfId="4" applyAlignment="1">
      <alignment horizontal="center" wrapText="1"/>
    </xf>
    <xf numFmtId="0" fontId="13" fillId="2" borderId="8" xfId="4" applyFont="1" applyFill="1" applyBorder="1" applyAlignment="1">
      <alignment horizontal="center"/>
    </xf>
    <xf numFmtId="3" fontId="13" fillId="2" borderId="33" xfId="4" applyNumberFormat="1" applyFont="1" applyFill="1" applyBorder="1" applyAlignment="1">
      <alignment horizontal="center"/>
    </xf>
    <xf numFmtId="0" fontId="16" fillId="0" borderId="44" xfId="4" applyFont="1" applyBorder="1"/>
    <xf numFmtId="0" fontId="17" fillId="0" borderId="44" xfId="4" applyFont="1" applyBorder="1" applyAlignment="1">
      <alignment horizontal="center"/>
    </xf>
    <xf numFmtId="0" fontId="17" fillId="0" borderId="44" xfId="4" applyFont="1" applyFill="1" applyBorder="1"/>
    <xf numFmtId="0" fontId="17" fillId="0" borderId="19" xfId="4" applyFont="1" applyFill="1" applyBorder="1"/>
    <xf numFmtId="166" fontId="17" fillId="0" borderId="19" xfId="1" applyNumberFormat="1" applyFont="1" applyFill="1" applyBorder="1"/>
    <xf numFmtId="0" fontId="16" fillId="0" borderId="44" xfId="4" applyFont="1" applyFill="1" applyBorder="1"/>
    <xf numFmtId="0" fontId="17" fillId="0" borderId="44" xfId="4" applyFont="1" applyFill="1" applyBorder="1" applyAlignment="1">
      <alignment horizontal="center"/>
    </xf>
    <xf numFmtId="3" fontId="17" fillId="0" borderId="19" xfId="4" applyNumberFormat="1" applyFont="1" applyFill="1" applyBorder="1" applyAlignment="1">
      <alignment horizontal="center"/>
    </xf>
    <xf numFmtId="166" fontId="17" fillId="0" borderId="19" xfId="1" applyNumberFormat="1" applyFont="1" applyFill="1" applyBorder="1" applyAlignment="1">
      <alignment horizontal="center"/>
    </xf>
    <xf numFmtId="0" fontId="16" fillId="0" borderId="36" xfId="4" applyFont="1" applyBorder="1"/>
    <xf numFmtId="0" fontId="17" fillId="0" borderId="11" xfId="4" applyFont="1" applyFill="1" applyBorder="1" applyAlignment="1">
      <alignment horizontal="center"/>
    </xf>
    <xf numFmtId="0" fontId="17" fillId="0" borderId="11" xfId="4" applyFont="1" applyFill="1" applyBorder="1"/>
    <xf numFmtId="3" fontId="17" fillId="0" borderId="36" xfId="4" applyNumberFormat="1" applyFont="1" applyFill="1" applyBorder="1" applyAlignment="1">
      <alignment horizontal="center"/>
    </xf>
    <xf numFmtId="166" fontId="17" fillId="0" borderId="33" xfId="1" applyNumberFormat="1" applyFont="1" applyFill="1" applyBorder="1" applyAlignment="1">
      <alignment horizontal="center"/>
    </xf>
    <xf numFmtId="0" fontId="17" fillId="0" borderId="0" xfId="4" applyBorder="1"/>
    <xf numFmtId="0" fontId="17" fillId="0" borderId="0" xfId="4" applyFill="1" applyBorder="1"/>
    <xf numFmtId="0" fontId="16" fillId="0" borderId="0" xfId="4" applyFont="1" applyFill="1" applyBorder="1"/>
    <xf numFmtId="41" fontId="0" fillId="0" borderId="0" xfId="5" applyFont="1" applyFill="1" applyBorder="1"/>
    <xf numFmtId="41" fontId="16" fillId="0" borderId="0" xfId="4" applyNumberFormat="1" applyFont="1" applyFill="1" applyBorder="1"/>
    <xf numFmtId="3" fontId="16" fillId="0" borderId="0" xfId="4" applyNumberFormat="1" applyFont="1" applyFill="1" applyBorder="1" applyAlignment="1">
      <alignment horizontal="center"/>
    </xf>
    <xf numFmtId="0" fontId="17" fillId="0" borderId="0" xfId="4" applyFill="1" applyBorder="1" applyAlignment="1">
      <alignment horizontal="center"/>
    </xf>
    <xf numFmtId="3" fontId="17" fillId="0" borderId="0" xfId="4" applyNumberFormat="1" applyFill="1" applyBorder="1" applyAlignment="1">
      <alignment horizontal="center"/>
    </xf>
    <xf numFmtId="0" fontId="1" fillId="0" borderId="0" xfId="4" applyFont="1" applyFill="1" applyBorder="1"/>
    <xf numFmtId="0" fontId="1" fillId="0" borderId="0" xfId="4" applyFont="1" applyFill="1" applyBorder="1" applyAlignment="1">
      <alignment horizontal="center"/>
    </xf>
    <xf numFmtId="3" fontId="1" fillId="0" borderId="0" xfId="4" applyNumberFormat="1" applyFont="1" applyFill="1" applyBorder="1" applyAlignment="1">
      <alignment horizontal="center"/>
    </xf>
    <xf numFmtId="166" fontId="1" fillId="0" borderId="0" xfId="1" applyNumberFormat="1" applyFont="1" applyFill="1" applyBorder="1" applyAlignment="1">
      <alignment horizontal="center"/>
    </xf>
    <xf numFmtId="0" fontId="1" fillId="0" borderId="0" xfId="4" applyFont="1" applyBorder="1"/>
    <xf numFmtId="0" fontId="1" fillId="0" borderId="0" xfId="4" applyFont="1" applyBorder="1" applyAlignment="1">
      <alignment horizontal="center"/>
    </xf>
    <xf numFmtId="3" fontId="1" fillId="0" borderId="0" xfId="4" applyNumberFormat="1" applyFont="1" applyBorder="1" applyAlignment="1">
      <alignment horizontal="center"/>
    </xf>
    <xf numFmtId="0" fontId="16" fillId="0" borderId="0" xfId="4" applyFont="1"/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/>
    <xf numFmtId="0" fontId="20" fillId="0" borderId="0" xfId="0" applyFont="1"/>
    <xf numFmtId="0" fontId="20" fillId="0" borderId="0" xfId="4" applyFont="1"/>
    <xf numFmtId="0" fontId="22" fillId="0" borderId="0" xfId="4" applyFont="1" applyAlignment="1">
      <alignment horizontal="left"/>
    </xf>
    <xf numFmtId="0" fontId="20" fillId="0" borderId="52" xfId="4" applyFont="1" applyBorder="1"/>
    <xf numFmtId="0" fontId="20" fillId="0" borderId="0" xfId="4" applyFont="1" applyBorder="1"/>
    <xf numFmtId="0" fontId="23" fillId="0" borderId="39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26" xfId="0" applyFont="1" applyBorder="1"/>
    <xf numFmtId="0" fontId="23" fillId="0" borderId="51" xfId="0" applyFont="1" applyBorder="1"/>
    <xf numFmtId="0" fontId="23" fillId="0" borderId="27" xfId="0" applyFont="1" applyBorder="1"/>
    <xf numFmtId="0" fontId="23" fillId="0" borderId="56" xfId="0" applyFont="1" applyBorder="1"/>
    <xf numFmtId="0" fontId="23" fillId="0" borderId="55" xfId="0" applyFont="1" applyBorder="1"/>
    <xf numFmtId="0" fontId="23" fillId="0" borderId="58" xfId="0" applyFont="1" applyBorder="1"/>
    <xf numFmtId="0" fontId="23" fillId="0" borderId="62" xfId="0" applyFont="1" applyBorder="1"/>
    <xf numFmtId="0" fontId="23" fillId="0" borderId="63" xfId="0" applyFont="1" applyBorder="1"/>
    <xf numFmtId="0" fontId="23" fillId="0" borderId="64" xfId="0" applyFont="1" applyBorder="1"/>
    <xf numFmtId="0" fontId="23" fillId="0" borderId="65" xfId="0" applyFont="1" applyBorder="1"/>
    <xf numFmtId="0" fontId="23" fillId="0" borderId="66" xfId="0" applyFont="1" applyBorder="1"/>
    <xf numFmtId="0" fontId="23" fillId="0" borderId="67" xfId="0" applyFont="1" applyBorder="1"/>
    <xf numFmtId="0" fontId="23" fillId="0" borderId="68" xfId="0" applyFont="1" applyBorder="1"/>
    <xf numFmtId="0" fontId="23" fillId="0" borderId="69" xfId="0" applyFont="1" applyBorder="1"/>
    <xf numFmtId="0" fontId="23" fillId="0" borderId="70" xfId="0" applyFont="1" applyBorder="1"/>
    <xf numFmtId="0" fontId="23" fillId="0" borderId="71" xfId="0" applyFont="1" applyBorder="1"/>
    <xf numFmtId="0" fontId="23" fillId="0" borderId="72" xfId="0" applyFont="1" applyBorder="1"/>
    <xf numFmtId="0" fontId="23" fillId="0" borderId="73" xfId="0" applyFont="1" applyBorder="1"/>
    <xf numFmtId="0" fontId="23" fillId="0" borderId="17" xfId="0" applyFont="1" applyBorder="1"/>
    <xf numFmtId="0" fontId="23" fillId="0" borderId="0" xfId="0" applyFont="1" applyBorder="1"/>
    <xf numFmtId="0" fontId="23" fillId="0" borderId="18" xfId="0" applyFont="1" applyBorder="1"/>
    <xf numFmtId="0" fontId="23" fillId="0" borderId="42" xfId="0" applyFont="1" applyBorder="1"/>
    <xf numFmtId="0" fontId="23" fillId="0" borderId="41" xfId="0" applyFont="1" applyBorder="1"/>
    <xf numFmtId="0" fontId="23" fillId="0" borderId="44" xfId="0" applyFont="1" applyBorder="1"/>
    <xf numFmtId="0" fontId="23" fillId="0" borderId="74" xfId="0" applyFont="1" applyBorder="1"/>
    <xf numFmtId="0" fontId="23" fillId="0" borderId="75" xfId="0" applyFont="1" applyBorder="1"/>
    <xf numFmtId="0" fontId="23" fillId="0" borderId="76" xfId="0" applyFont="1" applyBorder="1"/>
    <xf numFmtId="0" fontId="23" fillId="0" borderId="77" xfId="0" applyFont="1" applyBorder="1"/>
    <xf numFmtId="0" fontId="23" fillId="0" borderId="78" xfId="0" applyFont="1" applyBorder="1"/>
    <xf numFmtId="0" fontId="23" fillId="0" borderId="79" xfId="0" applyFont="1" applyBorder="1"/>
    <xf numFmtId="0" fontId="23" fillId="0" borderId="21" xfId="0" applyFont="1" applyBorder="1"/>
    <xf numFmtId="0" fontId="23" fillId="0" borderId="80" xfId="0" applyFont="1" applyBorder="1"/>
    <xf numFmtId="0" fontId="23" fillId="0" borderId="32" xfId="0" applyFont="1" applyBorder="1"/>
    <xf numFmtId="0" fontId="23" fillId="0" borderId="48" xfId="0" applyFont="1" applyBorder="1"/>
    <xf numFmtId="0" fontId="23" fillId="0" borderId="47" xfId="0" applyFont="1" applyBorder="1"/>
    <xf numFmtId="0" fontId="23" fillId="0" borderId="50" xfId="0" applyFont="1" applyBorder="1"/>
    <xf numFmtId="0" fontId="27" fillId="0" borderId="0" xfId="6" applyFont="1"/>
    <xf numFmtId="0" fontId="28" fillId="0" borderId="0" xfId="6" applyFont="1" applyFill="1" applyAlignment="1">
      <alignment horizontal="left" vertical="top" wrapText="1"/>
    </xf>
    <xf numFmtId="0" fontId="28" fillId="0" borderId="0" xfId="6" applyFont="1" applyFill="1" applyAlignment="1">
      <alignment horizontal="center" vertical="top" wrapText="1"/>
    </xf>
    <xf numFmtId="0" fontId="29" fillId="0" borderId="0" xfId="6" applyFont="1" applyFill="1" applyAlignment="1">
      <alignment horizontal="center" vertical="top" wrapText="1"/>
    </xf>
    <xf numFmtId="3" fontId="10" fillId="0" borderId="0" xfId="6" applyNumberFormat="1" applyFont="1" applyFill="1" applyAlignment="1">
      <alignment horizontal="center" vertical="center" wrapText="1"/>
    </xf>
    <xf numFmtId="43" fontId="10" fillId="0" borderId="0" xfId="7" applyNumberFormat="1" applyFont="1" applyFill="1" applyAlignment="1">
      <alignment horizontal="right" vertical="center" wrapText="1"/>
    </xf>
    <xf numFmtId="0" fontId="29" fillId="0" borderId="0" xfId="6" applyFont="1" applyFill="1" applyAlignment="1">
      <alignment horizontal="center" vertical="center" wrapText="1"/>
    </xf>
    <xf numFmtId="0" fontId="27" fillId="0" borderId="0" xfId="6" applyFont="1" applyAlignment="1">
      <alignment horizontal="center"/>
    </xf>
    <xf numFmtId="0" fontId="10" fillId="0" borderId="0" xfId="6" applyFont="1" applyFill="1" applyAlignment="1">
      <alignment horizontal="center" vertical="top" wrapText="1"/>
    </xf>
    <xf numFmtId="0" fontId="27" fillId="0" borderId="0" xfId="6" applyFont="1" applyAlignment="1">
      <alignment horizontal="center" vertical="center"/>
    </xf>
    <xf numFmtId="0" fontId="29" fillId="0" borderId="8" xfId="6" applyFont="1" applyFill="1" applyBorder="1" applyAlignment="1">
      <alignment horizontal="center" vertical="center" wrapText="1"/>
    </xf>
    <xf numFmtId="3" fontId="29" fillId="0" borderId="8" xfId="6" applyNumberFormat="1" applyFont="1" applyBorder="1" applyAlignment="1">
      <alignment horizontal="center" vertical="center" wrapText="1"/>
    </xf>
    <xf numFmtId="3" fontId="29" fillId="0" borderId="8" xfId="6" applyNumberFormat="1" applyFont="1" applyFill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65" fontId="29" fillId="0" borderId="8" xfId="7" applyFont="1" applyFill="1" applyBorder="1" applyAlignment="1">
      <alignment horizontal="center" vertical="center" wrapText="1"/>
    </xf>
    <xf numFmtId="0" fontId="28" fillId="0" borderId="8" xfId="6" applyFont="1" applyFill="1" applyBorder="1" applyAlignment="1">
      <alignment horizontal="center" vertical="top" wrapText="1"/>
    </xf>
    <xf numFmtId="0" fontId="30" fillId="0" borderId="8" xfId="6" applyFont="1" applyFill="1" applyBorder="1" applyAlignment="1">
      <alignment horizontal="center" vertical="top" wrapText="1"/>
    </xf>
    <xf numFmtId="0" fontId="31" fillId="0" borderId="60" xfId="6" applyFont="1" applyBorder="1" applyAlignment="1">
      <alignment vertical="center" wrapText="1"/>
    </xf>
    <xf numFmtId="0" fontId="32" fillId="0" borderId="8" xfId="6" applyFont="1" applyFill="1" applyBorder="1"/>
    <xf numFmtId="0" fontId="27" fillId="0" borderId="8" xfId="6" applyFont="1" applyBorder="1" applyAlignment="1">
      <alignment horizontal="center"/>
    </xf>
    <xf numFmtId="0" fontId="27" fillId="0" borderId="8" xfId="6" applyFont="1" applyBorder="1"/>
    <xf numFmtId="0" fontId="31" fillId="0" borderId="8" xfId="6" applyFont="1" applyBorder="1"/>
    <xf numFmtId="0" fontId="31" fillId="0" borderId="8" xfId="6" applyFont="1" applyBorder="1" applyAlignment="1">
      <alignment horizontal="center"/>
    </xf>
    <xf numFmtId="0" fontId="28" fillId="0" borderId="8" xfId="6" applyFont="1" applyFill="1" applyBorder="1" applyAlignment="1">
      <alignment horizontal="left" vertical="center"/>
    </xf>
    <xf numFmtId="0" fontId="27" fillId="0" borderId="8" xfId="6" applyFont="1" applyBorder="1" applyAlignment="1">
      <alignment horizontal="center" vertical="center"/>
    </xf>
    <xf numFmtId="0" fontId="27" fillId="0" borderId="8" xfId="6" applyFont="1" applyBorder="1" applyAlignment="1">
      <alignment vertical="center"/>
    </xf>
    <xf numFmtId="0" fontId="31" fillId="0" borderId="8" xfId="6" applyFont="1" applyBorder="1" applyAlignment="1">
      <alignment vertical="center"/>
    </xf>
    <xf numFmtId="0" fontId="28" fillId="0" borderId="8" xfId="3" applyFont="1" applyFill="1" applyBorder="1" applyAlignment="1">
      <alignment vertical="center"/>
    </xf>
    <xf numFmtId="0" fontId="33" fillId="0" borderId="8" xfId="3" applyFont="1" applyFill="1" applyBorder="1" applyAlignment="1">
      <alignment vertical="center"/>
    </xf>
    <xf numFmtId="166" fontId="10" fillId="0" borderId="8" xfId="7" applyNumberFormat="1" applyFont="1" applyFill="1" applyBorder="1" applyAlignment="1">
      <alignment horizontal="center" vertical="center"/>
    </xf>
    <xf numFmtId="0" fontId="31" fillId="0" borderId="8" xfId="6" applyFont="1" applyFill="1" applyBorder="1" applyAlignment="1">
      <alignment horizontal="center"/>
    </xf>
    <xf numFmtId="0" fontId="10" fillId="0" borderId="8" xfId="3" applyFont="1" applyFill="1" applyBorder="1" applyAlignment="1">
      <alignment vertical="center"/>
    </xf>
    <xf numFmtId="0" fontId="10" fillId="0" borderId="8" xfId="6" applyFont="1" applyFill="1" applyBorder="1" applyAlignment="1">
      <alignment horizontal="center" vertical="center" wrapText="1"/>
    </xf>
    <xf numFmtId="0" fontId="4" fillId="0" borderId="8" xfId="6" applyFont="1" applyBorder="1" applyAlignment="1">
      <alignment horizontal="center" vertical="center"/>
    </xf>
    <xf numFmtId="1" fontId="4" fillId="0" borderId="8" xfId="6" applyNumberFormat="1" applyFont="1" applyBorder="1" applyAlignment="1">
      <alignment horizontal="center" vertical="center"/>
    </xf>
    <xf numFmtId="168" fontId="31" fillId="0" borderId="8" xfId="8" applyFont="1" applyBorder="1" applyAlignment="1">
      <alignment vertical="center"/>
    </xf>
    <xf numFmtId="166" fontId="31" fillId="0" borderId="8" xfId="8" applyNumberFormat="1" applyFont="1" applyBorder="1" applyAlignment="1">
      <alignment vertical="center"/>
    </xf>
    <xf numFmtId="0" fontId="34" fillId="0" borderId="8" xfId="3" applyFont="1" applyFill="1" applyBorder="1" applyAlignment="1">
      <alignment horizontal="center" vertical="center" wrapText="1"/>
    </xf>
    <xf numFmtId="0" fontId="35" fillId="0" borderId="8" xfId="6" applyFont="1" applyFill="1" applyBorder="1" applyAlignment="1">
      <alignment horizontal="center" vertical="center" wrapText="1"/>
    </xf>
    <xf numFmtId="0" fontId="4" fillId="0" borderId="8" xfId="6" applyFont="1" applyBorder="1" applyAlignment="1">
      <alignment vertical="center"/>
    </xf>
    <xf numFmtId="169" fontId="4" fillId="0" borderId="8" xfId="6" applyNumberFormat="1" applyFont="1" applyBorder="1" applyAlignment="1">
      <alignment horizontal="center" vertical="center"/>
    </xf>
    <xf numFmtId="168" fontId="36" fillId="0" borderId="8" xfId="8" applyFont="1" applyBorder="1" applyAlignment="1">
      <alignment vertical="center"/>
    </xf>
    <xf numFmtId="166" fontId="36" fillId="0" borderId="8" xfId="8" applyNumberFormat="1" applyFont="1" applyBorder="1" applyAlignment="1">
      <alignment vertical="center"/>
    </xf>
    <xf numFmtId="0" fontId="4" fillId="0" borderId="8" xfId="6" applyFont="1" applyFill="1" applyBorder="1"/>
    <xf numFmtId="0" fontId="2" fillId="0" borderId="8" xfId="6" applyFont="1" applyFill="1" applyBorder="1" applyAlignment="1">
      <alignment horizontal="center" wrapText="1"/>
    </xf>
    <xf numFmtId="0" fontId="31" fillId="0" borderId="8" xfId="6" applyFont="1" applyFill="1" applyBorder="1" applyAlignment="1">
      <alignment wrapText="1"/>
    </xf>
    <xf numFmtId="0" fontId="31" fillId="0" borderId="8" xfId="6" applyFont="1" applyFill="1" applyBorder="1" applyAlignment="1">
      <alignment vertical="top" wrapText="1"/>
    </xf>
    <xf numFmtId="166" fontId="33" fillId="0" borderId="8" xfId="7" applyNumberFormat="1" applyFont="1" applyFill="1" applyBorder="1" applyAlignment="1">
      <alignment horizontal="center" vertical="center"/>
    </xf>
    <xf numFmtId="0" fontId="37" fillId="0" borderId="8" xfId="6" applyFont="1" applyBorder="1" applyAlignment="1">
      <alignment vertical="center"/>
    </xf>
    <xf numFmtId="0" fontId="38" fillId="0" borderId="8" xfId="6" applyFont="1" applyBorder="1" applyAlignment="1">
      <alignment vertical="center"/>
    </xf>
    <xf numFmtId="0" fontId="39" fillId="0" borderId="8" xfId="6" applyFont="1" applyBorder="1" applyAlignment="1">
      <alignment vertical="center"/>
    </xf>
    <xf numFmtId="0" fontId="38" fillId="0" borderId="8" xfId="6" applyFont="1" applyBorder="1" applyAlignment="1">
      <alignment horizontal="center" vertical="center"/>
    </xf>
    <xf numFmtId="0" fontId="39" fillId="0" borderId="8" xfId="6" applyFont="1" applyBorder="1"/>
    <xf numFmtId="0" fontId="38" fillId="0" borderId="8" xfId="6" applyFont="1" applyFill="1" applyBorder="1"/>
    <xf numFmtId="0" fontId="37" fillId="0" borderId="0" xfId="6" applyFont="1"/>
    <xf numFmtId="166" fontId="38" fillId="0" borderId="8" xfId="7" applyNumberFormat="1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vertical="center"/>
    </xf>
    <xf numFmtId="166" fontId="31" fillId="0" borderId="8" xfId="8" applyNumberFormat="1" applyFont="1" applyBorder="1" applyAlignment="1">
      <alignment horizontal="right" vertical="center"/>
    </xf>
    <xf numFmtId="0" fontId="37" fillId="0" borderId="8" xfId="6" applyFont="1" applyBorder="1" applyAlignment="1">
      <alignment horizontal="center" vertical="center"/>
    </xf>
    <xf numFmtId="0" fontId="37" fillId="0" borderId="8" xfId="6" applyFont="1" applyBorder="1"/>
    <xf numFmtId="0" fontId="33" fillId="0" borderId="8" xfId="6" applyFont="1" applyFill="1" applyBorder="1" applyAlignment="1">
      <alignment horizontal="left" vertical="center"/>
    </xf>
    <xf numFmtId="0" fontId="28" fillId="0" borderId="8" xfId="3" applyFont="1" applyFill="1" applyBorder="1" applyAlignment="1">
      <alignment vertical="center" wrapText="1"/>
    </xf>
    <xf numFmtId="166" fontId="27" fillId="0" borderId="8" xfId="6" applyNumberFormat="1" applyFont="1" applyBorder="1" applyAlignment="1">
      <alignment vertical="center"/>
    </xf>
    <xf numFmtId="0" fontId="40" fillId="5" borderId="8" xfId="6" applyFont="1" applyFill="1" applyBorder="1" applyAlignment="1">
      <alignment vertical="center"/>
    </xf>
    <xf numFmtId="0" fontId="27" fillId="5" borderId="8" xfId="6" applyFont="1" applyFill="1" applyBorder="1" applyAlignment="1">
      <alignment horizontal="center" vertical="center"/>
    </xf>
    <xf numFmtId="0" fontId="27" fillId="5" borderId="8" xfId="6" applyFont="1" applyFill="1" applyBorder="1" applyAlignment="1">
      <alignment vertical="center"/>
    </xf>
    <xf numFmtId="168" fontId="41" fillId="5" borderId="8" xfId="8" applyFont="1" applyFill="1" applyBorder="1" applyAlignment="1">
      <alignment vertical="center"/>
    </xf>
    <xf numFmtId="166" fontId="41" fillId="5" borderId="8" xfId="8" applyNumberFormat="1" applyFont="1" applyFill="1" applyBorder="1" applyAlignment="1">
      <alignment vertical="center"/>
    </xf>
    <xf numFmtId="0" fontId="27" fillId="5" borderId="8" xfId="6" applyFont="1" applyFill="1" applyBorder="1"/>
    <xf numFmtId="0" fontId="4" fillId="5" borderId="8" xfId="6" applyFont="1" applyFill="1" applyBorder="1"/>
    <xf numFmtId="0" fontId="32" fillId="0" borderId="0" xfId="6" applyFont="1" applyFill="1"/>
    <xf numFmtId="0" fontId="3" fillId="0" borderId="10" xfId="0" applyFont="1" applyBorder="1" applyAlignment="1">
      <alignment horizontal="center" vertical="center"/>
    </xf>
    <xf numFmtId="165" fontId="3" fillId="0" borderId="0" xfId="1" applyFont="1" applyFill="1" applyBorder="1"/>
    <xf numFmtId="165" fontId="3" fillId="0" borderId="24" xfId="1" applyNumberFormat="1" applyFont="1" applyFill="1" applyBorder="1"/>
    <xf numFmtId="43" fontId="3" fillId="0" borderId="0" xfId="2" applyNumberFormat="1" applyFont="1" applyFill="1" applyBorder="1"/>
    <xf numFmtId="0" fontId="3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166" fontId="3" fillId="0" borderId="0" xfId="1" applyNumberFormat="1" applyFont="1" applyFill="1" applyBorder="1"/>
    <xf numFmtId="0" fontId="14" fillId="0" borderId="12" xfId="0" applyFont="1" applyFill="1" applyBorder="1" applyAlignment="1">
      <alignment horizontal="center" vertical="center" wrapText="1"/>
    </xf>
    <xf numFmtId="3" fontId="3" fillId="0" borderId="0" xfId="0" applyNumberFormat="1" applyFont="1" applyFill="1"/>
    <xf numFmtId="3" fontId="3" fillId="0" borderId="0" xfId="0" applyNumberFormat="1" applyFont="1"/>
    <xf numFmtId="0" fontId="43" fillId="0" borderId="17" xfId="0" applyFont="1" applyFill="1" applyBorder="1"/>
    <xf numFmtId="3" fontId="3" fillId="0" borderId="0" xfId="0" applyNumberFormat="1" applyFont="1" applyFill="1" applyBorder="1"/>
    <xf numFmtId="0" fontId="43" fillId="0" borderId="0" xfId="3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167" fontId="3" fillId="0" borderId="0" xfId="0" applyNumberFormat="1" applyFont="1" applyFill="1"/>
    <xf numFmtId="0" fontId="12" fillId="0" borderId="0" xfId="0" applyFont="1" applyFill="1" applyAlignment="1">
      <alignment horizontal="left" vertical="center"/>
    </xf>
    <xf numFmtId="0" fontId="44" fillId="0" borderId="0" xfId="0" applyFont="1" applyAlignment="1">
      <alignment horizontal="center" vertical="top" wrapText="1"/>
    </xf>
    <xf numFmtId="164" fontId="12" fillId="0" borderId="0" xfId="2" applyNumberFormat="1" applyFont="1" applyFill="1" applyBorder="1"/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164" fontId="3" fillId="0" borderId="41" xfId="2" applyNumberFormat="1" applyFont="1" applyFill="1" applyBorder="1" applyAlignment="1">
      <alignment horizontal="center"/>
    </xf>
    <xf numFmtId="166" fontId="3" fillId="0" borderId="0" xfId="2" applyNumberFormat="1" applyFont="1" applyFill="1" applyBorder="1"/>
    <xf numFmtId="166" fontId="3" fillId="0" borderId="18" xfId="2" applyNumberFormat="1" applyFont="1" applyFill="1" applyBorder="1"/>
    <xf numFmtId="43" fontId="3" fillId="0" borderId="18" xfId="2" applyFont="1" applyFill="1" applyBorder="1"/>
    <xf numFmtId="0" fontId="12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45" fillId="0" borderId="0" xfId="0" applyFont="1"/>
    <xf numFmtId="168" fontId="0" fillId="0" borderId="8" xfId="11" applyFont="1" applyBorder="1"/>
    <xf numFmtId="0" fontId="45" fillId="0" borderId="0" xfId="0" applyFont="1" applyFill="1" applyBorder="1"/>
    <xf numFmtId="168" fontId="0" fillId="0" borderId="8" xfId="11" applyFont="1" applyFill="1" applyBorder="1"/>
    <xf numFmtId="166" fontId="0" fillId="0" borderId="8" xfId="1" applyNumberFormat="1" applyFont="1" applyBorder="1"/>
    <xf numFmtId="0" fontId="0" fillId="0" borderId="0" xfId="0" applyFont="1"/>
    <xf numFmtId="0" fontId="0" fillId="0" borderId="0" xfId="0" applyFont="1" applyFill="1" applyBorder="1"/>
    <xf numFmtId="0" fontId="0" fillId="6" borderId="6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7" borderId="44" xfId="0" applyFont="1" applyFill="1" applyBorder="1"/>
    <xf numFmtId="0" fontId="0" fillId="0" borderId="8" xfId="0" applyFont="1" applyFill="1" applyBorder="1"/>
    <xf numFmtId="0" fontId="0" fillId="0" borderId="0" xfId="0" applyFont="1" applyBorder="1"/>
    <xf numFmtId="0" fontId="0" fillId="0" borderId="8" xfId="0" applyFont="1" applyBorder="1"/>
    <xf numFmtId="0" fontId="0" fillId="0" borderId="0" xfId="0" applyFont="1" applyFill="1" applyBorder="1" applyAlignment="1"/>
    <xf numFmtId="0" fontId="16" fillId="0" borderId="0" xfId="0" applyFont="1" applyFill="1" applyBorder="1"/>
    <xf numFmtId="0" fontId="16" fillId="0" borderId="0" xfId="0" applyFont="1"/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7" borderId="8" xfId="0" applyFont="1" applyFill="1" applyBorder="1"/>
    <xf numFmtId="168" fontId="0" fillId="7" borderId="8" xfId="1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5" fillId="0" borderId="0" xfId="0" applyFont="1" applyFill="1" applyAlignment="1">
      <alignment vertical="center"/>
    </xf>
    <xf numFmtId="164" fontId="8" fillId="0" borderId="0" xfId="2" applyNumberFormat="1" applyFont="1" applyBorder="1"/>
    <xf numFmtId="0" fontId="4" fillId="0" borderId="0" xfId="0" applyFont="1" applyFill="1" applyBorder="1" applyAlignment="1">
      <alignment horizontal="left"/>
    </xf>
    <xf numFmtId="0" fontId="47" fillId="0" borderId="0" xfId="0" applyFont="1" applyFill="1" applyBorder="1"/>
    <xf numFmtId="0" fontId="48" fillId="0" borderId="0" xfId="0" applyFont="1" applyFill="1" applyBorder="1" applyAlignment="1">
      <alignment horizontal="center"/>
    </xf>
    <xf numFmtId="166" fontId="4" fillId="0" borderId="0" xfId="1" applyNumberFormat="1" applyFont="1" applyFill="1" applyBorder="1"/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164" fontId="8" fillId="0" borderId="17" xfId="2" applyNumberFormat="1" applyFont="1" applyFill="1" applyBorder="1"/>
    <xf numFmtId="164" fontId="8" fillId="0" borderId="18" xfId="2" applyNumberFormat="1" applyFont="1" applyFill="1" applyBorder="1"/>
    <xf numFmtId="164" fontId="8" fillId="0" borderId="53" xfId="2" applyNumberFormat="1" applyFont="1" applyFill="1" applyBorder="1"/>
    <xf numFmtId="164" fontId="8" fillId="0" borderId="27" xfId="2" applyNumberFormat="1" applyFont="1" applyFill="1" applyBorder="1"/>
    <xf numFmtId="164" fontId="8" fillId="0" borderId="44" xfId="2" applyNumberFormat="1" applyFont="1" applyFill="1" applyBorder="1"/>
    <xf numFmtId="0" fontId="8" fillId="0" borderId="41" xfId="0" applyFont="1" applyFill="1" applyBorder="1"/>
    <xf numFmtId="164" fontId="8" fillId="0" borderId="0" xfId="2" applyNumberFormat="1" applyFont="1" applyFill="1" applyBorder="1"/>
    <xf numFmtId="164" fontId="8" fillId="0" borderId="18" xfId="2" applyNumberFormat="1" applyFont="1" applyFill="1" applyBorder="1" applyAlignment="1">
      <alignment horizontal="left" indent="2"/>
    </xf>
    <xf numFmtId="164" fontId="8" fillId="0" borderId="20" xfId="2" applyNumberFormat="1" applyFont="1" applyFill="1" applyBorder="1"/>
    <xf numFmtId="164" fontId="8" fillId="0" borderId="18" xfId="0" applyNumberFormat="1" applyFont="1" applyFill="1" applyBorder="1"/>
    <xf numFmtId="164" fontId="8" fillId="2" borderId="0" xfId="2" applyNumberFormat="1" applyFont="1" applyFill="1" applyBorder="1" applyAlignment="1">
      <alignment horizontal="center" vertical="center"/>
    </xf>
    <xf numFmtId="3" fontId="4" fillId="0" borderId="0" xfId="0" applyNumberFormat="1" applyFont="1" applyFill="1"/>
    <xf numFmtId="164" fontId="8" fillId="2" borderId="18" xfId="2" applyNumberFormat="1" applyFont="1" applyFill="1" applyBorder="1" applyAlignment="1">
      <alignment horizontal="center" vertical="center"/>
    </xf>
    <xf numFmtId="0" fontId="8" fillId="0" borderId="18" xfId="0" applyFont="1" applyFill="1" applyBorder="1"/>
    <xf numFmtId="164" fontId="8" fillId="0" borderId="17" xfId="2" applyNumberFormat="1" applyFont="1" applyFill="1" applyBorder="1" applyAlignment="1">
      <alignment horizontal="left" indent="2"/>
    </xf>
    <xf numFmtId="3" fontId="4" fillId="0" borderId="0" xfId="0" applyNumberFormat="1" applyFont="1"/>
    <xf numFmtId="0" fontId="4" fillId="0" borderId="0" xfId="0" applyFont="1"/>
    <xf numFmtId="164" fontId="8" fillId="0" borderId="17" xfId="2" applyNumberFormat="1" applyFont="1" applyFill="1" applyBorder="1" applyAlignment="1">
      <alignment horizontal="left" indent="1"/>
    </xf>
    <xf numFmtId="164" fontId="8" fillId="0" borderId="21" xfId="2" applyNumberFormat="1" applyFont="1" applyFill="1" applyBorder="1"/>
    <xf numFmtId="164" fontId="8" fillId="0" borderId="45" xfId="2" applyNumberFormat="1" applyFont="1" applyFill="1" applyBorder="1"/>
    <xf numFmtId="164" fontId="8" fillId="0" borderId="32" xfId="2" applyNumberFormat="1" applyFont="1" applyFill="1" applyBorder="1"/>
    <xf numFmtId="0" fontId="5" fillId="0" borderId="0" xfId="0" applyFont="1" applyFill="1" applyAlignment="1">
      <alignment horizontal="center" vertical="center"/>
    </xf>
    <xf numFmtId="164" fontId="8" fillId="0" borderId="22" xfId="2" applyNumberFormat="1" applyFont="1" applyFill="1" applyBorder="1"/>
    <xf numFmtId="164" fontId="8" fillId="0" borderId="23" xfId="2" applyNumberFormat="1" applyFont="1" applyFill="1" applyBorder="1"/>
    <xf numFmtId="164" fontId="8" fillId="0" borderId="24" xfId="2" applyNumberFormat="1" applyFont="1" applyFill="1" applyBorder="1"/>
    <xf numFmtId="164" fontId="8" fillId="0" borderId="82" xfId="2" applyNumberFormat="1" applyFont="1" applyFill="1" applyBorder="1"/>
    <xf numFmtId="0" fontId="51" fillId="0" borderId="0" xfId="0" applyFont="1" applyAlignment="1">
      <alignment horizontal="center" vertical="top" wrapText="1"/>
    </xf>
    <xf numFmtId="0" fontId="8" fillId="0" borderId="3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2" fillId="0" borderId="17" xfId="0" applyFont="1" applyFill="1" applyBorder="1"/>
    <xf numFmtId="164" fontId="8" fillId="0" borderId="19" xfId="2" applyNumberFormat="1" applyFont="1" applyFill="1" applyBorder="1"/>
    <xf numFmtId="164" fontId="8" fillId="0" borderId="18" xfId="2" applyNumberFormat="1" applyFont="1" applyFill="1" applyBorder="1" applyAlignment="1">
      <alignment horizontal="left" indent="1"/>
    </xf>
    <xf numFmtId="164" fontId="8" fillId="0" borderId="17" xfId="2" applyNumberFormat="1" applyFont="1" applyFill="1" applyBorder="1" applyAlignment="1">
      <alignment horizontal="left"/>
    </xf>
    <xf numFmtId="3" fontId="4" fillId="0" borderId="0" xfId="0" applyNumberFormat="1" applyFont="1" applyFill="1" applyBorder="1"/>
    <xf numFmtId="0" fontId="10" fillId="0" borderId="0" xfId="3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/>
    <xf numFmtId="167" fontId="4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0" fontId="55" fillId="0" borderId="3" xfId="0" applyFont="1" applyBorder="1" applyAlignment="1">
      <alignment horizontal="center" vertical="top" wrapText="1"/>
    </xf>
    <xf numFmtId="0" fontId="3" fillId="0" borderId="84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8" borderId="0" xfId="0" applyFont="1" applyFill="1" applyBorder="1"/>
    <xf numFmtId="0" fontId="14" fillId="0" borderId="6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8" fillId="0" borderId="56" xfId="2" applyNumberFormat="1" applyFont="1" applyFill="1" applyBorder="1"/>
    <xf numFmtId="164" fontId="8" fillId="0" borderId="58" xfId="2" applyNumberFormat="1" applyFont="1" applyFill="1" applyBorder="1"/>
    <xf numFmtId="164" fontId="8" fillId="0" borderId="55" xfId="2" applyNumberFormat="1" applyFont="1" applyFill="1" applyBorder="1"/>
    <xf numFmtId="164" fontId="8" fillId="0" borderId="26" xfId="2" applyNumberFormat="1" applyFont="1" applyFill="1" applyBorder="1"/>
    <xf numFmtId="164" fontId="8" fillId="0" borderId="42" xfId="2" applyNumberFormat="1" applyFont="1" applyFill="1" applyBorder="1"/>
    <xf numFmtId="166" fontId="8" fillId="0" borderId="42" xfId="14" applyNumberFormat="1" applyFont="1" applyFill="1" applyBorder="1"/>
    <xf numFmtId="166" fontId="8" fillId="0" borderId="44" xfId="14" applyNumberFormat="1" applyFont="1" applyFill="1" applyBorder="1"/>
    <xf numFmtId="166" fontId="8" fillId="0" borderId="41" xfId="14" applyNumberFormat="1" applyFont="1" applyFill="1" applyBorder="1"/>
    <xf numFmtId="166" fontId="8" fillId="0" borderId="0" xfId="14" applyNumberFormat="1" applyFont="1" applyFill="1" applyBorder="1"/>
    <xf numFmtId="166" fontId="8" fillId="0" borderId="42" xfId="2" applyNumberFormat="1" applyFont="1" applyFill="1" applyBorder="1"/>
    <xf numFmtId="166" fontId="8" fillId="0" borderId="44" xfId="2" applyNumberFormat="1" applyFont="1" applyFill="1" applyBorder="1"/>
    <xf numFmtId="166" fontId="8" fillId="0" borderId="41" xfId="2" applyNumberFormat="1" applyFont="1" applyFill="1" applyBorder="1"/>
    <xf numFmtId="166" fontId="8" fillId="0" borderId="0" xfId="2" applyNumberFormat="1" applyFont="1" applyFill="1" applyBorder="1"/>
    <xf numFmtId="164" fontId="8" fillId="8" borderId="0" xfId="2" applyNumberFormat="1" applyFont="1" applyFill="1" applyBorder="1"/>
    <xf numFmtId="165" fontId="8" fillId="0" borderId="42" xfId="14" applyFont="1" applyFill="1" applyBorder="1"/>
    <xf numFmtId="165" fontId="8" fillId="0" borderId="17" xfId="14" applyFont="1" applyFill="1" applyBorder="1"/>
    <xf numFmtId="166" fontId="8" fillId="0" borderId="18" xfId="1" applyNumberFormat="1" applyFont="1" applyFill="1" applyBorder="1"/>
    <xf numFmtId="164" fontId="8" fillId="0" borderId="86" xfId="2" applyNumberFormat="1" applyFont="1" applyFill="1" applyBorder="1"/>
    <xf numFmtId="166" fontId="8" fillId="0" borderId="22" xfId="14" applyNumberFormat="1" applyFont="1" applyFill="1" applyBorder="1"/>
    <xf numFmtId="166" fontId="8" fillId="0" borderId="23" xfId="14" applyNumberFormat="1" applyFont="1" applyFill="1" applyBorder="1"/>
    <xf numFmtId="166" fontId="8" fillId="0" borderId="24" xfId="14" applyNumberFormat="1" applyFont="1" applyFill="1" applyBorder="1"/>
    <xf numFmtId="164" fontId="8" fillId="0" borderId="87" xfId="2" applyNumberFormat="1" applyFont="1" applyFill="1" applyBorder="1"/>
    <xf numFmtId="164" fontId="8" fillId="0" borderId="0" xfId="2" applyNumberFormat="1" applyFont="1" applyFill="1" applyBorder="1" applyAlignment="1">
      <alignment horizontal="center"/>
    </xf>
    <xf numFmtId="166" fontId="8" fillId="0" borderId="0" xfId="14" applyNumberFormat="1" applyFont="1" applyBorder="1"/>
    <xf numFmtId="0" fontId="51" fillId="0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164" fontId="8" fillId="0" borderId="56" xfId="2" applyNumberFormat="1" applyFont="1" applyBorder="1"/>
    <xf numFmtId="164" fontId="8" fillId="0" borderId="55" xfId="2" applyNumberFormat="1" applyFont="1" applyBorder="1"/>
    <xf numFmtId="164" fontId="8" fillId="0" borderId="18" xfId="2" applyNumberFormat="1" applyFont="1" applyBorder="1"/>
    <xf numFmtId="164" fontId="8" fillId="0" borderId="53" xfId="2" applyNumberFormat="1" applyFont="1" applyBorder="1" applyAlignment="1"/>
    <xf numFmtId="164" fontId="8" fillId="0" borderId="27" xfId="2" applyNumberFormat="1" applyFont="1" applyBorder="1" applyAlignment="1"/>
    <xf numFmtId="164" fontId="8" fillId="0" borderId="42" xfId="2" applyNumberFormat="1" applyFont="1" applyBorder="1"/>
    <xf numFmtId="164" fontId="8" fillId="0" borderId="44" xfId="2" applyNumberFormat="1" applyFont="1" applyBorder="1"/>
    <xf numFmtId="164" fontId="8" fillId="0" borderId="41" xfId="2" applyNumberFormat="1" applyFont="1" applyBorder="1"/>
    <xf numFmtId="166" fontId="8" fillId="0" borderId="56" xfId="14" applyNumberFormat="1" applyFont="1" applyBorder="1"/>
    <xf numFmtId="166" fontId="8" fillId="0" borderId="58" xfId="14" applyNumberFormat="1" applyFont="1" applyBorder="1"/>
    <xf numFmtId="166" fontId="8" fillId="0" borderId="55" xfId="14" applyNumberFormat="1" applyFont="1" applyBorder="1"/>
    <xf numFmtId="164" fontId="8" fillId="0" borderId="26" xfId="2" applyNumberFormat="1" applyFont="1" applyBorder="1"/>
    <xf numFmtId="164" fontId="8" fillId="0" borderId="41" xfId="2" applyNumberFormat="1" applyFont="1" applyFill="1" applyBorder="1"/>
    <xf numFmtId="164" fontId="8" fillId="0" borderId="20" xfId="2" applyNumberFormat="1" applyFont="1" applyBorder="1" applyAlignment="1"/>
    <xf numFmtId="164" fontId="8" fillId="0" borderId="18" xfId="2" applyNumberFormat="1" applyFont="1" applyBorder="1" applyAlignment="1"/>
    <xf numFmtId="164" fontId="8" fillId="0" borderId="41" xfId="2" applyNumberFormat="1" applyFont="1" applyBorder="1" applyAlignment="1">
      <alignment horizontal="center"/>
    </xf>
    <xf numFmtId="166" fontId="8" fillId="0" borderId="42" xfId="14" applyNumberFormat="1" applyFont="1" applyBorder="1"/>
    <xf numFmtId="166" fontId="8" fillId="0" borderId="44" xfId="14" applyNumberFormat="1" applyFont="1" applyBorder="1"/>
    <xf numFmtId="166" fontId="8" fillId="0" borderId="41" xfId="14" applyNumberFormat="1" applyFont="1" applyBorder="1"/>
    <xf numFmtId="164" fontId="8" fillId="0" borderId="17" xfId="2" applyNumberFormat="1" applyFont="1" applyBorder="1"/>
    <xf numFmtId="164" fontId="8" fillId="0" borderId="48" xfId="2" applyNumberFormat="1" applyFont="1" applyFill="1" applyBorder="1"/>
    <xf numFmtId="164" fontId="8" fillId="0" borderId="47" xfId="2" applyNumberFormat="1" applyFont="1" applyFill="1" applyBorder="1"/>
    <xf numFmtId="0" fontId="8" fillId="0" borderId="0" xfId="0" applyFont="1" applyFill="1" applyBorder="1" applyAlignment="1">
      <alignment horizontal="left" vertical="center" indent="2"/>
    </xf>
    <xf numFmtId="164" fontId="56" fillId="11" borderId="0" xfId="2" applyNumberFormat="1" applyFont="1" applyFill="1" applyBorder="1"/>
    <xf numFmtId="164" fontId="8" fillId="0" borderId="0" xfId="0" applyNumberFormat="1" applyFont="1" applyBorder="1"/>
    <xf numFmtId="43" fontId="8" fillId="8" borderId="0" xfId="2" applyNumberFormat="1" applyFont="1" applyFill="1" applyBorder="1"/>
    <xf numFmtId="43" fontId="8" fillId="8" borderId="0" xfId="0" applyNumberFormat="1" applyFont="1" applyFill="1" applyBorder="1"/>
    <xf numFmtId="0" fontId="8" fillId="0" borderId="0" xfId="0" applyFont="1" applyFill="1" applyBorder="1" applyAlignment="1">
      <alignment horizontal="left" vertical="center" wrapText="1" indent="2"/>
    </xf>
    <xf numFmtId="164" fontId="8" fillId="10" borderId="0" xfId="0" applyNumberFormat="1" applyFont="1" applyFill="1" applyBorder="1"/>
    <xf numFmtId="164" fontId="8" fillId="9" borderId="0" xfId="2" applyNumberFormat="1" applyFont="1" applyFill="1" applyBorder="1"/>
    <xf numFmtId="9" fontId="8" fillId="9" borderId="0" xfId="10" applyFont="1" applyFill="1" applyBorder="1"/>
    <xf numFmtId="0" fontId="8" fillId="9" borderId="0" xfId="0" applyFont="1" applyFill="1" applyBorder="1"/>
    <xf numFmtId="0" fontId="45" fillId="0" borderId="36" xfId="0" applyFont="1" applyBorder="1"/>
    <xf numFmtId="0" fontId="45" fillId="0" borderId="11" xfId="0" applyFont="1" applyBorder="1"/>
    <xf numFmtId="168" fontId="45" fillId="0" borderId="11" xfId="0" applyNumberFormat="1" applyFont="1" applyBorder="1"/>
    <xf numFmtId="0" fontId="45" fillId="0" borderId="33" xfId="0" applyFont="1" applyBorder="1"/>
    <xf numFmtId="0" fontId="0" fillId="0" borderId="36" xfId="0" applyFont="1" applyBorder="1"/>
    <xf numFmtId="0" fontId="0" fillId="0" borderId="11" xfId="0" applyFont="1" applyBorder="1"/>
    <xf numFmtId="0" fontId="0" fillId="0" borderId="33" xfId="0" applyFont="1" applyBorder="1"/>
    <xf numFmtId="0" fontId="0" fillId="0" borderId="36" xfId="0" applyFont="1" applyFill="1" applyBorder="1"/>
    <xf numFmtId="0" fontId="0" fillId="0" borderId="11" xfId="0" applyFont="1" applyFill="1" applyBorder="1"/>
    <xf numFmtId="168" fontId="0" fillId="0" borderId="11" xfId="11" applyFont="1" applyFill="1" applyBorder="1"/>
    <xf numFmtId="0" fontId="0" fillId="0" borderId="36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12" borderId="8" xfId="0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wrapText="1"/>
    </xf>
    <xf numFmtId="0" fontId="0" fillId="0" borderId="33" xfId="0" applyFont="1" applyFill="1" applyBorder="1"/>
    <xf numFmtId="0" fontId="0" fillId="0" borderId="11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45" fillId="0" borderId="11" xfId="0" applyFont="1" applyFill="1" applyBorder="1"/>
    <xf numFmtId="0" fontId="45" fillId="0" borderId="33" xfId="0" applyFont="1" applyFill="1" applyBorder="1"/>
    <xf numFmtId="0" fontId="0" fillId="0" borderId="36" xfId="0" applyFont="1" applyFill="1" applyBorder="1" applyAlignment="1">
      <alignment vertical="center" wrapText="1"/>
    </xf>
    <xf numFmtId="168" fontId="45" fillId="0" borderId="11" xfId="0" applyNumberFormat="1" applyFont="1" applyFill="1" applyBorder="1"/>
    <xf numFmtId="0" fontId="49" fillId="0" borderId="0" xfId="0" applyFont="1"/>
    <xf numFmtId="0" fontId="0" fillId="0" borderId="0" xfId="0" applyBorder="1"/>
    <xf numFmtId="168" fontId="0" fillId="0" borderId="0" xfId="11" applyFont="1" applyBorder="1"/>
    <xf numFmtId="0" fontId="16" fillId="0" borderId="8" xfId="0" applyFont="1" applyBorder="1"/>
    <xf numFmtId="0" fontId="16" fillId="0" borderId="8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 textRotation="90"/>
    </xf>
    <xf numFmtId="0" fontId="0" fillId="0" borderId="0" xfId="0" applyFill="1" applyBorder="1"/>
    <xf numFmtId="168" fontId="0" fillId="0" borderId="0" xfId="11" applyFont="1" applyFill="1" applyBorder="1"/>
    <xf numFmtId="0" fontId="46" fillId="4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/>
    </xf>
    <xf numFmtId="168" fontId="0" fillId="0" borderId="36" xfId="11" applyFont="1" applyFill="1" applyBorder="1"/>
    <xf numFmtId="168" fontId="0" fillId="0" borderId="11" xfId="11" applyFont="1" applyBorder="1"/>
    <xf numFmtId="0" fontId="0" fillId="0" borderId="0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61" xfId="0" applyFont="1" applyFill="1" applyBorder="1" applyAlignment="1">
      <alignment horizontal="center" vertical="center"/>
    </xf>
    <xf numFmtId="0" fontId="0" fillId="6" borderId="59" xfId="0" applyFont="1" applyFill="1" applyBorder="1" applyAlignment="1">
      <alignment horizontal="center" vertical="center" wrapText="1"/>
    </xf>
    <xf numFmtId="0" fontId="0" fillId="6" borderId="60" xfId="0" applyFont="1" applyFill="1" applyBorder="1" applyAlignment="1">
      <alignment horizontal="center" vertical="center" wrapText="1"/>
    </xf>
    <xf numFmtId="0" fontId="0" fillId="6" borderId="36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0" fontId="0" fillId="6" borderId="33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0" fillId="7" borderId="57" xfId="0" applyFont="1" applyFill="1" applyBorder="1" applyAlignment="1">
      <alignment horizontal="center"/>
    </xf>
    <xf numFmtId="0" fontId="0" fillId="7" borderId="54" xfId="0" applyFont="1" applyFill="1" applyBorder="1" applyAlignment="1">
      <alignment horizontal="center"/>
    </xf>
    <xf numFmtId="0" fontId="0" fillId="7" borderId="8" xfId="0" applyFont="1" applyFill="1" applyBorder="1" applyAlignment="1">
      <alignment horizontal="left"/>
    </xf>
    <xf numFmtId="0" fontId="46" fillId="4" borderId="44" xfId="0" applyFont="1" applyFill="1" applyBorder="1" applyAlignment="1">
      <alignment horizontal="center" vertical="center" textRotation="90" wrapText="1"/>
    </xf>
    <xf numFmtId="0" fontId="0" fillId="12" borderId="8" xfId="0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 vertical="center" textRotation="90"/>
    </xf>
    <xf numFmtId="0" fontId="46" fillId="4" borderId="19" xfId="0" applyFont="1" applyFill="1" applyBorder="1" applyAlignment="1">
      <alignment horizontal="center" vertical="center" textRotation="90" wrapText="1"/>
    </xf>
    <xf numFmtId="0" fontId="16" fillId="12" borderId="8" xfId="0" applyFont="1" applyFill="1" applyBorder="1" applyAlignment="1">
      <alignment horizontal="center"/>
    </xf>
    <xf numFmtId="0" fontId="0" fillId="12" borderId="8" xfId="0" applyFont="1" applyFill="1" applyBorder="1" applyAlignment="1">
      <alignment horizontal="center" vertical="center"/>
    </xf>
    <xf numFmtId="0" fontId="0" fillId="7" borderId="43" xfId="0" applyFont="1" applyFill="1" applyBorder="1" applyAlignment="1">
      <alignment horizontal="center"/>
    </xf>
    <xf numFmtId="0" fontId="0" fillId="7" borderId="19" xfId="0" applyFont="1" applyFill="1" applyBorder="1" applyAlignment="1">
      <alignment horizontal="center"/>
    </xf>
    <xf numFmtId="41" fontId="0" fillId="12" borderId="8" xfId="9" applyFont="1" applyFill="1" applyBorder="1" applyAlignment="1">
      <alignment horizontal="center" vertical="center"/>
    </xf>
    <xf numFmtId="0" fontId="18" fillId="0" borderId="0" xfId="4" applyFont="1" applyAlignment="1">
      <alignment horizontal="center"/>
    </xf>
    <xf numFmtId="0" fontId="13" fillId="2" borderId="59" xfId="4" applyFont="1" applyFill="1" applyBorder="1" applyAlignment="1">
      <alignment horizontal="center" vertical="center" wrapText="1"/>
    </xf>
    <xf numFmtId="0" fontId="13" fillId="2" borderId="60" xfId="4" applyFont="1" applyFill="1" applyBorder="1" applyAlignment="1">
      <alignment horizontal="center" vertical="center" wrapText="1"/>
    </xf>
    <xf numFmtId="0" fontId="13" fillId="2" borderId="36" xfId="4" applyFont="1" applyFill="1" applyBorder="1" applyAlignment="1">
      <alignment horizontal="center"/>
    </xf>
    <xf numFmtId="0" fontId="13" fillId="2" borderId="11" xfId="4" applyFont="1" applyFill="1" applyBorder="1" applyAlignment="1">
      <alignment horizontal="center"/>
    </xf>
    <xf numFmtId="0" fontId="13" fillId="2" borderId="33" xfId="4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164" fontId="6" fillId="0" borderId="0" xfId="2" applyNumberFormat="1" applyFont="1" applyFill="1" applyBorder="1" applyAlignment="1">
      <alignment horizontal="right" vertical="center"/>
    </xf>
    <xf numFmtId="0" fontId="49" fillId="0" borderId="1" xfId="0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right"/>
    </xf>
    <xf numFmtId="0" fontId="8" fillId="0" borderId="83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54" fillId="0" borderId="0" xfId="0" applyFont="1" applyBorder="1" applyAlignment="1">
      <alignment horizontal="right"/>
    </xf>
    <xf numFmtId="0" fontId="3" fillId="0" borderId="5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5" fillId="0" borderId="4" xfId="0" applyFont="1" applyBorder="1" applyAlignment="1">
      <alignment horizontal="center" vertical="top" wrapText="1"/>
    </xf>
    <xf numFmtId="0" fontId="55" fillId="0" borderId="3" xfId="0" applyFont="1" applyBorder="1" applyAlignment="1">
      <alignment horizontal="center" vertical="top" wrapText="1"/>
    </xf>
    <xf numFmtId="0" fontId="55" fillId="0" borderId="2" xfId="0" applyFont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164" fontId="14" fillId="0" borderId="0" xfId="2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14" fillId="0" borderId="0" xfId="2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164" fontId="5" fillId="0" borderId="0" xfId="2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31" fillId="0" borderId="8" xfId="6" applyFont="1" applyBorder="1" applyAlignment="1">
      <alignment horizontal="center" vertical="center" wrapText="1"/>
    </xf>
    <xf numFmtId="0" fontId="30" fillId="0" borderId="8" xfId="6" applyFont="1" applyFill="1" applyBorder="1" applyAlignment="1">
      <alignment horizontal="center" vertical="top" wrapText="1"/>
    </xf>
    <xf numFmtId="3" fontId="28" fillId="0" borderId="8" xfId="6" applyNumberFormat="1" applyFont="1" applyFill="1" applyBorder="1" applyAlignment="1">
      <alignment horizontal="center" vertical="center" wrapText="1"/>
    </xf>
    <xf numFmtId="0" fontId="30" fillId="0" borderId="8" xfId="6" applyFont="1" applyFill="1" applyBorder="1" applyAlignment="1">
      <alignment horizontal="center" vertical="center" wrapText="1"/>
    </xf>
    <xf numFmtId="0" fontId="25" fillId="0" borderId="0" xfId="6" applyFont="1" applyFill="1" applyAlignment="1">
      <alignment horizontal="center" vertical="top" wrapText="1"/>
    </xf>
    <xf numFmtId="165" fontId="28" fillId="0" borderId="0" xfId="7" applyFont="1" applyFill="1" applyBorder="1" applyAlignment="1">
      <alignment horizontal="right" vertical="top" wrapText="1"/>
    </xf>
    <xf numFmtId="0" fontId="28" fillId="0" borderId="8" xfId="6" applyFont="1" applyFill="1" applyBorder="1" applyAlignment="1">
      <alignment horizontal="center" vertical="center" wrapText="1"/>
    </xf>
    <xf numFmtId="0" fontId="28" fillId="0" borderId="8" xfId="6" applyFont="1" applyBorder="1" applyAlignment="1">
      <alignment horizontal="center" vertical="center" wrapText="1"/>
    </xf>
    <xf numFmtId="0" fontId="29" fillId="0" borderId="8" xfId="6" applyFont="1" applyFill="1" applyBorder="1" applyAlignment="1">
      <alignment horizontal="center" vertical="center" wrapText="1"/>
    </xf>
    <xf numFmtId="0" fontId="29" fillId="0" borderId="8" xfId="6" applyFont="1" applyFill="1" applyBorder="1" applyAlignment="1">
      <alignment horizontal="center" vertical="center" textRotation="90" wrapText="1"/>
    </xf>
    <xf numFmtId="0" fontId="21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/>
    </xf>
    <xf numFmtId="0" fontId="23" fillId="0" borderId="2" xfId="0" applyFont="1" applyBorder="1" applyAlignment="1">
      <alignment horizontal="center"/>
    </xf>
  </cellXfs>
  <cellStyles count="15">
    <cellStyle name="Comma" xfId="1" builtinId="3"/>
    <cellStyle name="Comma [0]" xfId="9" builtinId="6"/>
    <cellStyle name="Comma [0] 2" xfId="5"/>
    <cellStyle name="Comma [0] 3" xfId="8"/>
    <cellStyle name="Comma [0] 4" xfId="11"/>
    <cellStyle name="Comma 2" xfId="7"/>
    <cellStyle name="Comma 2 2" xfId="14"/>
    <cellStyle name="Comma 3 3" xfId="2"/>
    <cellStyle name="Normal" xfId="0" builtinId="0"/>
    <cellStyle name="Normal 2" xfId="6"/>
    <cellStyle name="Normal 2 2" xfId="3"/>
    <cellStyle name="Normal 2 5" xfId="12"/>
    <cellStyle name="Normal 4 2" xfId="13"/>
    <cellStyle name="Normal 8" xfId="4"/>
    <cellStyle name="Percent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253814</xdr:colOff>
      <xdr:row>5</xdr:row>
      <xdr:rowOff>109246</xdr:rowOff>
    </xdr:from>
    <xdr:to>
      <xdr:col>10</xdr:col>
      <xdr:colOff>457452</xdr:colOff>
      <xdr:row>9</xdr:row>
      <xdr:rowOff>91086</xdr:rowOff>
    </xdr:to>
    <xdr:sp macro="" textlink="">
      <xdr:nvSpPr>
        <xdr:cNvPr id="2" name="Rounded Rectangle 1"/>
        <xdr:cNvSpPr/>
      </xdr:nvSpPr>
      <xdr:spPr>
        <a:xfrm>
          <a:off x="863414" y="1061746"/>
          <a:ext cx="5690038" cy="743840"/>
        </a:xfrm>
        <a:prstGeom prst="roundRect">
          <a:avLst>
            <a:gd name="adj" fmla="val 16667"/>
          </a:avLst>
        </a:prstGeom>
        <a:solidFill>
          <a:schemeClr val="accent1"/>
        </a:solidFill>
        <a:effectLst/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 b="1"/>
            <a:t>IRRIGATED</a:t>
          </a:r>
          <a:r>
            <a:rPr lang="en-US" sz="1600" b="1" baseline="0"/>
            <a:t> PARTICIPATORY DEVELOPMENT and MANAGEMENT  of IRRIGATION PROGRAM (RBL)  IPDMIP</a:t>
          </a:r>
          <a:endParaRPr lang="en-US" sz="1600" b="1"/>
        </a:p>
      </xdr:txBody>
    </xdr:sp>
    <xdr:clientData/>
  </xdr:twoCellAnchor>
  <xdr:twoCellAnchor>
    <xdr:from>
      <xdr:col>2</xdr:col>
      <xdr:colOff>65689</xdr:colOff>
      <xdr:row>9</xdr:row>
      <xdr:rowOff>164225</xdr:rowOff>
    </xdr:from>
    <xdr:to>
      <xdr:col>9</xdr:col>
      <xdr:colOff>387568</xdr:colOff>
      <xdr:row>13</xdr:row>
      <xdr:rowOff>19708</xdr:rowOff>
    </xdr:to>
    <xdr:grpSp>
      <xdr:nvGrpSpPr>
        <xdr:cNvPr id="3" name="Group 2"/>
        <xdr:cNvGrpSpPr/>
      </xdr:nvGrpSpPr>
      <xdr:grpSpPr>
        <a:xfrm>
          <a:off x="1284889" y="1878725"/>
          <a:ext cx="4589079" cy="617483"/>
          <a:chOff x="1287517" y="1878725"/>
          <a:chExt cx="4598275" cy="617483"/>
        </a:xfrm>
      </xdr:grpSpPr>
      <xdr:sp macro="" textlink="">
        <xdr:nvSpPr>
          <xdr:cNvPr id="4" name="Notched Right Arrow 3"/>
          <xdr:cNvSpPr/>
        </xdr:nvSpPr>
        <xdr:spPr>
          <a:xfrm>
            <a:off x="1287517" y="1878725"/>
            <a:ext cx="959069" cy="617483"/>
          </a:xfrm>
          <a:prstGeom prst="notchedRightArrow">
            <a:avLst>
              <a:gd name="adj1" fmla="val 45744"/>
              <a:gd name="adj2" fmla="val 39362"/>
            </a:avLst>
          </a:prstGeom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1</a:t>
            </a:r>
          </a:p>
        </xdr:txBody>
      </xdr:sp>
      <xdr:sp macro="" textlink="">
        <xdr:nvSpPr>
          <xdr:cNvPr id="5" name="TextBox 4"/>
          <xdr:cNvSpPr txBox="1"/>
        </xdr:nvSpPr>
        <xdr:spPr>
          <a:xfrm>
            <a:off x="2325413" y="2036379"/>
            <a:ext cx="3560379" cy="282465"/>
          </a:xfrm>
          <a:prstGeom prst="rect">
            <a:avLst/>
          </a:prstGeom>
          <a:solidFill>
            <a:schemeClr val="accent1"/>
          </a:solidFill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Daftar Daerah Irigasi Kesepakatan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Propinsi </a:t>
            </a:r>
            <a:r>
              <a:rPr lang="en-US" sz="1100"/>
              <a:t>IPDMIP</a:t>
            </a:r>
          </a:p>
        </xdr:txBody>
      </xdr:sp>
    </xdr:grpSp>
    <xdr:clientData/>
  </xdr:twoCellAnchor>
  <xdr:twoCellAnchor>
    <xdr:from>
      <xdr:col>2</xdr:col>
      <xdr:colOff>65688</xdr:colOff>
      <xdr:row>13</xdr:row>
      <xdr:rowOff>52551</xdr:rowOff>
    </xdr:from>
    <xdr:to>
      <xdr:col>9</xdr:col>
      <xdr:colOff>387567</xdr:colOff>
      <xdr:row>16</xdr:row>
      <xdr:rowOff>98534</xdr:rowOff>
    </xdr:to>
    <xdr:grpSp>
      <xdr:nvGrpSpPr>
        <xdr:cNvPr id="6" name="Group 5"/>
        <xdr:cNvGrpSpPr/>
      </xdr:nvGrpSpPr>
      <xdr:grpSpPr>
        <a:xfrm>
          <a:off x="1284888" y="2529051"/>
          <a:ext cx="4589079" cy="617483"/>
          <a:chOff x="1294085" y="2627586"/>
          <a:chExt cx="4598275" cy="617483"/>
        </a:xfrm>
        <a:solidFill>
          <a:schemeClr val="accent1"/>
        </a:solidFill>
      </xdr:grpSpPr>
      <xdr:sp macro="" textlink="">
        <xdr:nvSpPr>
          <xdr:cNvPr id="7" name="Notched Right Arrow 6"/>
          <xdr:cNvSpPr/>
        </xdr:nvSpPr>
        <xdr:spPr>
          <a:xfrm>
            <a:off x="1294085" y="2627586"/>
            <a:ext cx="959069" cy="617483"/>
          </a:xfrm>
          <a:prstGeom prst="notchedRightArrow">
            <a:avLst>
              <a:gd name="adj1" fmla="val 45744"/>
              <a:gd name="adj2" fmla="val 39362"/>
            </a:avLst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2</a:t>
            </a:r>
          </a:p>
        </xdr:txBody>
      </xdr:sp>
      <xdr:sp macro="" textlink="">
        <xdr:nvSpPr>
          <xdr:cNvPr id="8" name="TextBox 7"/>
          <xdr:cNvSpPr txBox="1"/>
        </xdr:nvSpPr>
        <xdr:spPr>
          <a:xfrm>
            <a:off x="2331981" y="2785240"/>
            <a:ext cx="3560379" cy="28246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Rencana Komprehensif IPDMIP 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Propinsi </a:t>
            </a:r>
            <a:endParaRPr lang="en-US" sz="1100"/>
          </a:p>
        </xdr:txBody>
      </xdr:sp>
    </xdr:grpSp>
    <xdr:clientData/>
  </xdr:twoCellAnchor>
  <xdr:twoCellAnchor>
    <xdr:from>
      <xdr:col>2</xdr:col>
      <xdr:colOff>73571</xdr:colOff>
      <xdr:row>16</xdr:row>
      <xdr:rowOff>152400</xdr:rowOff>
    </xdr:from>
    <xdr:to>
      <xdr:col>9</xdr:col>
      <xdr:colOff>395450</xdr:colOff>
      <xdr:row>20</xdr:row>
      <xdr:rowOff>7883</xdr:rowOff>
    </xdr:to>
    <xdr:grpSp>
      <xdr:nvGrpSpPr>
        <xdr:cNvPr id="9" name="Group 8"/>
        <xdr:cNvGrpSpPr/>
      </xdr:nvGrpSpPr>
      <xdr:grpSpPr>
        <a:xfrm>
          <a:off x="1292771" y="3200400"/>
          <a:ext cx="4589079" cy="617483"/>
          <a:chOff x="1301968" y="3305503"/>
          <a:chExt cx="4598275" cy="617483"/>
        </a:xfrm>
        <a:solidFill>
          <a:schemeClr val="accent1"/>
        </a:solidFill>
      </xdr:grpSpPr>
      <xdr:sp macro="" textlink="">
        <xdr:nvSpPr>
          <xdr:cNvPr id="10" name="Notched Right Arrow 9"/>
          <xdr:cNvSpPr/>
        </xdr:nvSpPr>
        <xdr:spPr>
          <a:xfrm>
            <a:off x="1301968" y="3305503"/>
            <a:ext cx="959069" cy="617483"/>
          </a:xfrm>
          <a:prstGeom prst="notchedRightArrow">
            <a:avLst>
              <a:gd name="adj1" fmla="val 45744"/>
              <a:gd name="adj2" fmla="val 39362"/>
            </a:avLst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3</a:t>
            </a:r>
          </a:p>
        </xdr:txBody>
      </xdr:sp>
      <xdr:sp macro="" textlink="">
        <xdr:nvSpPr>
          <xdr:cNvPr id="11" name="TextBox 10"/>
          <xdr:cNvSpPr txBox="1"/>
        </xdr:nvSpPr>
        <xdr:spPr>
          <a:xfrm>
            <a:off x="2339864" y="3463157"/>
            <a:ext cx="3560379" cy="28246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Rencana Tahunan</a:t>
            </a:r>
            <a:r>
              <a:rPr lang="en-US" sz="1100" baseline="0"/>
              <a:t> IPDMIP</a:t>
            </a:r>
            <a:r>
              <a:rPr lang="en-US" sz="1100"/>
              <a:t> 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Propinsi</a:t>
            </a:r>
            <a:endParaRPr lang="en-US" sz="1100"/>
          </a:p>
        </xdr:txBody>
      </xdr:sp>
    </xdr:grpSp>
    <xdr:clientData/>
  </xdr:twoCellAnchor>
  <xdr:twoCellAnchor>
    <xdr:from>
      <xdr:col>2</xdr:col>
      <xdr:colOff>65689</xdr:colOff>
      <xdr:row>20</xdr:row>
      <xdr:rowOff>26276</xdr:rowOff>
    </xdr:from>
    <xdr:to>
      <xdr:col>9</xdr:col>
      <xdr:colOff>387568</xdr:colOff>
      <xdr:row>23</xdr:row>
      <xdr:rowOff>72259</xdr:rowOff>
    </xdr:to>
    <xdr:grpSp>
      <xdr:nvGrpSpPr>
        <xdr:cNvPr id="12" name="Group 11"/>
        <xdr:cNvGrpSpPr/>
      </xdr:nvGrpSpPr>
      <xdr:grpSpPr>
        <a:xfrm>
          <a:off x="1284889" y="3836276"/>
          <a:ext cx="4589079" cy="617483"/>
          <a:chOff x="1294086" y="4013638"/>
          <a:chExt cx="4598275" cy="617483"/>
        </a:xfrm>
        <a:solidFill>
          <a:schemeClr val="accent1"/>
        </a:solidFill>
      </xdr:grpSpPr>
      <xdr:sp macro="" textlink="">
        <xdr:nvSpPr>
          <xdr:cNvPr id="13" name="Notched Right Arrow 12"/>
          <xdr:cNvSpPr/>
        </xdr:nvSpPr>
        <xdr:spPr>
          <a:xfrm>
            <a:off x="1294086" y="4013638"/>
            <a:ext cx="959069" cy="617483"/>
          </a:xfrm>
          <a:prstGeom prst="notchedRightArrow">
            <a:avLst>
              <a:gd name="adj1" fmla="val 45744"/>
              <a:gd name="adj2" fmla="val 39362"/>
            </a:avLst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4</a:t>
            </a:r>
          </a:p>
        </xdr:txBody>
      </xdr:sp>
      <xdr:sp macro="" textlink="">
        <xdr:nvSpPr>
          <xdr:cNvPr id="14" name="TextBox 13"/>
          <xdr:cNvSpPr txBox="1"/>
        </xdr:nvSpPr>
        <xdr:spPr>
          <a:xfrm>
            <a:off x="2331982" y="4171292"/>
            <a:ext cx="3560379" cy="28246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Rencana Tahunan IPDMIP 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Propinsi </a:t>
            </a:r>
            <a:r>
              <a:rPr lang="en-US" sz="1100"/>
              <a:t>Komp. Pertanian</a:t>
            </a:r>
          </a:p>
        </xdr:txBody>
      </xdr:sp>
    </xdr:grpSp>
    <xdr:clientData/>
  </xdr:twoCellAnchor>
  <xdr:twoCellAnchor>
    <xdr:from>
      <xdr:col>2</xdr:col>
      <xdr:colOff>67002</xdr:colOff>
      <xdr:row>23</xdr:row>
      <xdr:rowOff>106417</xdr:rowOff>
    </xdr:from>
    <xdr:to>
      <xdr:col>9</xdr:col>
      <xdr:colOff>388881</xdr:colOff>
      <xdr:row>26</xdr:row>
      <xdr:rowOff>152400</xdr:rowOff>
    </xdr:to>
    <xdr:grpSp>
      <xdr:nvGrpSpPr>
        <xdr:cNvPr id="15" name="Group 14"/>
        <xdr:cNvGrpSpPr/>
      </xdr:nvGrpSpPr>
      <xdr:grpSpPr>
        <a:xfrm>
          <a:off x="1286202" y="4487917"/>
          <a:ext cx="4589079" cy="617483"/>
          <a:chOff x="1292828" y="4487917"/>
          <a:chExt cx="4612270" cy="617483"/>
        </a:xfrm>
        <a:solidFill>
          <a:schemeClr val="accent1"/>
        </a:solidFill>
      </xdr:grpSpPr>
      <xdr:sp macro="" textlink="">
        <xdr:nvSpPr>
          <xdr:cNvPr id="16" name="Notched Right Arrow 15"/>
          <xdr:cNvSpPr/>
        </xdr:nvSpPr>
        <xdr:spPr>
          <a:xfrm>
            <a:off x="1292828" y="4487917"/>
            <a:ext cx="961069" cy="617483"/>
          </a:xfrm>
          <a:prstGeom prst="notchedRightArrow">
            <a:avLst>
              <a:gd name="adj1" fmla="val 45744"/>
              <a:gd name="adj2" fmla="val 39362"/>
            </a:avLst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5</a:t>
            </a:r>
          </a:p>
        </xdr:txBody>
      </xdr:sp>
      <xdr:sp macro="" textlink="">
        <xdr:nvSpPr>
          <xdr:cNvPr id="17" name="TextBox 16"/>
          <xdr:cNvSpPr txBox="1"/>
        </xdr:nvSpPr>
        <xdr:spPr>
          <a:xfrm>
            <a:off x="2332724" y="4645571"/>
            <a:ext cx="3572374" cy="28246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Rencana Anggaran</a:t>
            </a:r>
            <a:r>
              <a:rPr lang="en-US" sz="1100" baseline="0"/>
              <a:t> Irigasi 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Propinsi -</a:t>
            </a:r>
            <a:r>
              <a:rPr lang="en-US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APBD/APBN</a:t>
            </a:r>
            <a:endParaRPr 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134470</xdr:colOff>
      <xdr:row>8</xdr:row>
      <xdr:rowOff>56029</xdr:rowOff>
    </xdr:from>
    <xdr:to>
      <xdr:col>7</xdr:col>
      <xdr:colOff>481853</xdr:colOff>
      <xdr:row>16</xdr:row>
      <xdr:rowOff>0</xdr:rowOff>
    </xdr:to>
    <xdr:sp macro="" textlink="">
      <xdr:nvSpPr>
        <xdr:cNvPr id="2" name="Rectangle 1"/>
        <xdr:cNvSpPr/>
      </xdr:nvSpPr>
      <xdr:spPr>
        <a:xfrm>
          <a:off x="4874558" y="1792941"/>
          <a:ext cx="347383" cy="105335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7</xdr:col>
      <xdr:colOff>141193</xdr:colOff>
      <xdr:row>57</xdr:row>
      <xdr:rowOff>17930</xdr:rowOff>
    </xdr:from>
    <xdr:to>
      <xdr:col>7</xdr:col>
      <xdr:colOff>488576</xdr:colOff>
      <xdr:row>150</xdr:row>
      <xdr:rowOff>179294</xdr:rowOff>
    </xdr:to>
    <xdr:sp macro="" textlink="">
      <xdr:nvSpPr>
        <xdr:cNvPr id="3" name="Rectangle 2"/>
        <xdr:cNvSpPr/>
      </xdr:nvSpPr>
      <xdr:spPr>
        <a:xfrm>
          <a:off x="4881281" y="11156577"/>
          <a:ext cx="347383" cy="1720551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8</xdr:col>
      <xdr:colOff>118782</xdr:colOff>
      <xdr:row>8</xdr:row>
      <xdr:rowOff>51547</xdr:rowOff>
    </xdr:from>
    <xdr:to>
      <xdr:col>8</xdr:col>
      <xdr:colOff>466165</xdr:colOff>
      <xdr:row>16</xdr:row>
      <xdr:rowOff>0</xdr:rowOff>
    </xdr:to>
    <xdr:sp macro="" textlink="">
      <xdr:nvSpPr>
        <xdr:cNvPr id="4" name="Rectangle 3"/>
        <xdr:cNvSpPr/>
      </xdr:nvSpPr>
      <xdr:spPr>
        <a:xfrm>
          <a:off x="5463988" y="1788459"/>
          <a:ext cx="347383" cy="1053353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8</xdr:col>
      <xdr:colOff>125506</xdr:colOff>
      <xdr:row>20</xdr:row>
      <xdr:rowOff>24653</xdr:rowOff>
    </xdr:from>
    <xdr:to>
      <xdr:col>8</xdr:col>
      <xdr:colOff>472889</xdr:colOff>
      <xdr:row>55</xdr:row>
      <xdr:rowOff>0</xdr:rowOff>
    </xdr:to>
    <xdr:sp macro="" textlink="">
      <xdr:nvSpPr>
        <xdr:cNvPr id="5" name="Rectangle 4"/>
        <xdr:cNvSpPr/>
      </xdr:nvSpPr>
      <xdr:spPr>
        <a:xfrm>
          <a:off x="5470712" y="3924300"/>
          <a:ext cx="347383" cy="3774141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9</xdr:col>
      <xdr:colOff>136711</xdr:colOff>
      <xdr:row>8</xdr:row>
      <xdr:rowOff>58271</xdr:rowOff>
    </xdr:from>
    <xdr:to>
      <xdr:col>9</xdr:col>
      <xdr:colOff>484094</xdr:colOff>
      <xdr:row>16</xdr:row>
      <xdr:rowOff>0</xdr:rowOff>
    </xdr:to>
    <xdr:sp macro="" textlink="">
      <xdr:nvSpPr>
        <xdr:cNvPr id="6" name="Rectangle 5"/>
        <xdr:cNvSpPr/>
      </xdr:nvSpPr>
      <xdr:spPr>
        <a:xfrm>
          <a:off x="6087035" y="1795183"/>
          <a:ext cx="347383" cy="1053353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78441</xdr:colOff>
      <xdr:row>1</xdr:row>
      <xdr:rowOff>44823</xdr:rowOff>
    </xdr:from>
    <xdr:to>
      <xdr:col>4</xdr:col>
      <xdr:colOff>1053352</xdr:colOff>
      <xdr:row>2</xdr:row>
      <xdr:rowOff>68036</xdr:rowOff>
    </xdr:to>
    <xdr:sp macro="" textlink="">
      <xdr:nvSpPr>
        <xdr:cNvPr id="2" name="TextBox 1"/>
        <xdr:cNvSpPr txBox="1"/>
      </xdr:nvSpPr>
      <xdr:spPr>
        <a:xfrm>
          <a:off x="592791" y="197223"/>
          <a:ext cx="1632136" cy="2518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44824</xdr:colOff>
      <xdr:row>38</xdr:row>
      <xdr:rowOff>11206</xdr:rowOff>
    </xdr:from>
    <xdr:to>
      <xdr:col>4</xdr:col>
      <xdr:colOff>1019735</xdr:colOff>
      <xdr:row>40</xdr:row>
      <xdr:rowOff>0</xdr:rowOff>
    </xdr:to>
    <xdr:sp macro="" textlink="">
      <xdr:nvSpPr>
        <xdr:cNvPr id="3" name="TextBox 2"/>
        <xdr:cNvSpPr txBox="1"/>
      </xdr:nvSpPr>
      <xdr:spPr>
        <a:xfrm>
          <a:off x="559174" y="6878731"/>
          <a:ext cx="1632136" cy="31264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40821</xdr:colOff>
      <xdr:row>0</xdr:row>
      <xdr:rowOff>40822</xdr:rowOff>
    </xdr:from>
    <xdr:ext cx="2013857" cy="272142"/>
    <xdr:sp macro="" textlink="">
      <xdr:nvSpPr>
        <xdr:cNvPr id="2" name="TextBox 1"/>
        <xdr:cNvSpPr txBox="1"/>
      </xdr:nvSpPr>
      <xdr:spPr>
        <a:xfrm>
          <a:off x="40821" y="40822"/>
          <a:ext cx="2013857" cy="27214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30031</xdr:colOff>
      <xdr:row>41</xdr:row>
      <xdr:rowOff>104853</xdr:rowOff>
    </xdr:from>
    <xdr:ext cx="1752505" cy="303362"/>
    <xdr:sp macro="" textlink="">
      <xdr:nvSpPr>
        <xdr:cNvPr id="3" name="TextBox 2"/>
        <xdr:cNvSpPr txBox="1"/>
      </xdr:nvSpPr>
      <xdr:spPr>
        <a:xfrm>
          <a:off x="30031" y="7791528"/>
          <a:ext cx="1752505" cy="30336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78441</xdr:colOff>
      <xdr:row>1</xdr:row>
      <xdr:rowOff>44823</xdr:rowOff>
    </xdr:from>
    <xdr:to>
      <xdr:col>4</xdr:col>
      <xdr:colOff>1053352</xdr:colOff>
      <xdr:row>2</xdr:row>
      <xdr:rowOff>68036</xdr:rowOff>
    </xdr:to>
    <xdr:sp macro="" textlink="">
      <xdr:nvSpPr>
        <xdr:cNvPr id="2" name="TextBox 1"/>
        <xdr:cNvSpPr txBox="1"/>
      </xdr:nvSpPr>
      <xdr:spPr>
        <a:xfrm>
          <a:off x="592791" y="197223"/>
          <a:ext cx="1632136" cy="2518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44824</xdr:colOff>
      <xdr:row>57</xdr:row>
      <xdr:rowOff>11206</xdr:rowOff>
    </xdr:from>
    <xdr:to>
      <xdr:col>4</xdr:col>
      <xdr:colOff>1019735</xdr:colOff>
      <xdr:row>59</xdr:row>
      <xdr:rowOff>0</xdr:rowOff>
    </xdr:to>
    <xdr:sp macro="" textlink="">
      <xdr:nvSpPr>
        <xdr:cNvPr id="3" name="TextBox 2"/>
        <xdr:cNvSpPr txBox="1"/>
      </xdr:nvSpPr>
      <xdr:spPr>
        <a:xfrm>
          <a:off x="559174" y="9098056"/>
          <a:ext cx="1632136" cy="31264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56030</xdr:colOff>
      <xdr:row>0</xdr:row>
      <xdr:rowOff>78441</xdr:rowOff>
    </xdr:from>
    <xdr:to>
      <xdr:col>3</xdr:col>
      <xdr:colOff>1086970</xdr:colOff>
      <xdr:row>1</xdr:row>
      <xdr:rowOff>123265</xdr:rowOff>
    </xdr:to>
    <xdr:sp macro="" textlink="">
      <xdr:nvSpPr>
        <xdr:cNvPr id="2" name="TextBox 1"/>
        <xdr:cNvSpPr txBox="1"/>
      </xdr:nvSpPr>
      <xdr:spPr>
        <a:xfrm>
          <a:off x="56030" y="78441"/>
          <a:ext cx="1631015" cy="30199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123267</xdr:colOff>
      <xdr:row>56</xdr:row>
      <xdr:rowOff>44823</xdr:rowOff>
    </xdr:from>
    <xdr:to>
      <xdr:col>3</xdr:col>
      <xdr:colOff>874059</xdr:colOff>
      <xdr:row>58</xdr:row>
      <xdr:rowOff>11206</xdr:rowOff>
    </xdr:to>
    <xdr:sp macro="" textlink="">
      <xdr:nvSpPr>
        <xdr:cNvPr id="3" name="TextBox 2"/>
        <xdr:cNvSpPr txBox="1"/>
      </xdr:nvSpPr>
      <xdr:spPr>
        <a:xfrm>
          <a:off x="123267" y="8960223"/>
          <a:ext cx="1350867" cy="29023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376997</xdr:colOff>
      <xdr:row>1</xdr:row>
      <xdr:rowOff>320968</xdr:rowOff>
    </xdr:from>
    <xdr:ext cx="1460767" cy="306561"/>
    <xdr:sp macro="" textlink="">
      <xdr:nvSpPr>
        <xdr:cNvPr id="2" name="TextBox 1"/>
        <xdr:cNvSpPr txBox="1"/>
      </xdr:nvSpPr>
      <xdr:spPr>
        <a:xfrm>
          <a:off x="376997" y="301918"/>
          <a:ext cx="1460767" cy="30656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RIGATION/DESIGN/Cost%20Estimation_2016/Cost%20Estimation%2015%20April%202016/IPDMIP_Cost%20Estimation_vs_Agt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Cost%20Estimation_2016/Cost%20Estimation%2015%20April%202016/Jangan%20Pindah_gantinama/Paket%20under%2010%20billion%20ID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Anjar_IPDMIP/Target%20Daerah%20Irigasi%20IPDMIP%2016080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Cost%20Estimation_2016/Cost%20Estimation%2015%20April%202016/NPMU_All/OnGranting/OWP_District_Ongranting_Jan_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Cost%20Estimation_2016/Cost%20Estimation%2015%20April%202016/Jangan%20Pindah_gantinama/OnGranting/OWP_District_Ongranting_Jan_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Cost%20Estimation_2016/Cost%20Estimation%2015%20April%202016/Jangan%20Pindah_gantinama/All%20Activities_li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General Schedule"/>
      <sheetName val="basics"/>
      <sheetName val="Special Account"/>
      <sheetName val="DLI_Disbursements (2)"/>
      <sheetName val="AREA"/>
      <sheetName val="Total_ADB"/>
      <sheetName val="Institutional"/>
      <sheetName val="On Granting"/>
      <sheetName val="RRP_IFAD"/>
      <sheetName val="Total all"/>
      <sheetName val="Expenditure"/>
      <sheetName val="Consolidated"/>
      <sheetName val="Tbales in PAM"/>
      <sheetName val="EXPFIN"/>
      <sheetName val="COMFIN"/>
      <sheetName val="COMYRB"/>
      <sheetName val="EAYRB"/>
      <sheetName val="EXCMTF"/>
      <sheetName val="1.1."/>
      <sheetName val="1.2."/>
      <sheetName val="1.3."/>
      <sheetName val="1.4."/>
      <sheetName val="1.5.PPIC_MOA"/>
      <sheetName val="4.3."/>
      <sheetName val="1-1"/>
      <sheetName val="1-2"/>
      <sheetName val="1-3"/>
      <sheetName val="1-4"/>
      <sheetName val="1-5"/>
      <sheetName val="1-6"/>
      <sheetName val="1-7"/>
      <sheetName val="1-7A.PIU-PU"/>
      <sheetName val="1-7B_PIU-Bapeda"/>
      <sheetName val="1-7C.NPIU-Bangda"/>
      <sheetName val="1-7D.NPMU-PU"/>
      <sheetName val="1-7E IMEI_Bapenas"/>
      <sheetName val="1-7F NPIC_Bangda"/>
      <sheetName val="1-7G.  NPMC_PU"/>
      <sheetName val="1-7H PIC_Bapeda"/>
      <sheetName val="1-8"/>
      <sheetName val="2-1"/>
      <sheetName val="2-2"/>
      <sheetName val="2-3"/>
      <sheetName val="2-4"/>
      <sheetName val="2-5"/>
      <sheetName val="2-5B.NPIC_PU_DOM"/>
      <sheetName val="2-6"/>
      <sheetName val="3-1"/>
      <sheetName val="3-2"/>
      <sheetName val="3-3"/>
      <sheetName val="3-3A.NPIC_PU_DL"/>
      <sheetName val="3-3B.PPIC_PU"/>
      <sheetName val="3-4"/>
      <sheetName val="3-5"/>
      <sheetName val="3-6"/>
      <sheetName val="4.4E.PMU_MOA"/>
      <sheetName val="KOSONG"/>
      <sheetName val="Sheet3"/>
    </sheetNames>
    <sheetDataSet>
      <sheetData sheetId="0" refreshError="1"/>
      <sheetData sheetId="1" refreshError="1"/>
      <sheetData sheetId="2" refreshError="1">
        <row r="37">
          <cell r="E37">
            <v>14</v>
          </cell>
        </row>
        <row r="58">
          <cell r="C58">
            <v>39800</v>
          </cell>
        </row>
        <row r="59">
          <cell r="C59">
            <v>33500</v>
          </cell>
        </row>
        <row r="60">
          <cell r="C60">
            <v>30000</v>
          </cell>
        </row>
        <row r="61">
          <cell r="C61">
            <v>22500</v>
          </cell>
        </row>
        <row r="62">
          <cell r="C62">
            <v>25000</v>
          </cell>
        </row>
        <row r="63">
          <cell r="C63">
            <v>21100</v>
          </cell>
        </row>
        <row r="64">
          <cell r="C64">
            <v>20000</v>
          </cell>
        </row>
        <row r="65">
          <cell r="C65">
            <v>15000</v>
          </cell>
        </row>
        <row r="66">
          <cell r="C66">
            <v>12000</v>
          </cell>
        </row>
        <row r="68">
          <cell r="C68">
            <v>12500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ADB"/>
      <sheetName val="Rekap_Ksltn"/>
      <sheetName val="DI Pusat"/>
      <sheetName val="DI Provinsi"/>
      <sheetName val="DI Kabupaten"/>
      <sheetName val="Balai"/>
      <sheetName val="Balai 030816"/>
      <sheetName val="Rehab_Pusat"/>
      <sheetName val="Modernisasi"/>
      <sheetName val="Impementation Konsultan"/>
      <sheetName val="NPMC_PU"/>
      <sheetName val="NPIC_PU_DOM"/>
      <sheetName val="NPIC_DILL"/>
      <sheetName val="PPIC_PU"/>
      <sheetName val="TASK_Consl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6">
          <cell r="E66">
            <v>20</v>
          </cell>
        </row>
        <row r="67">
          <cell r="E67">
            <v>20</v>
          </cell>
        </row>
        <row r="68">
          <cell r="E68">
            <v>13000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 (updt)"/>
      <sheetName val="List DI Perubahan Clean"/>
      <sheetName val="DI Pusat"/>
      <sheetName val="DI Provinsi"/>
      <sheetName val="DI Kabupaten"/>
      <sheetName val="Balai 030816"/>
      <sheetName val="AREANonIPDMIP"/>
      <sheetName val="CompareIPDMIP&amp;NON"/>
    </sheetNames>
    <sheetDataSet>
      <sheetData sheetId="0">
        <row r="5">
          <cell r="A5" t="str">
            <v>NAD</v>
          </cell>
        </row>
      </sheetData>
      <sheetData sheetId="1">
        <row r="8">
          <cell r="B8" t="str">
            <v>NAD</v>
          </cell>
        </row>
      </sheetData>
      <sheetData sheetId="2">
        <row r="56">
          <cell r="E56">
            <v>20</v>
          </cell>
        </row>
        <row r="57">
          <cell r="E57">
            <v>13000</v>
          </cell>
        </row>
      </sheetData>
      <sheetData sheetId="3"/>
      <sheetData sheetId="4"/>
      <sheetData sheetId="5">
        <row r="5">
          <cell r="A5" t="str">
            <v>I.</v>
          </cell>
        </row>
      </sheetData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Recap"/>
      <sheetName val="AREA"/>
      <sheetName val="List DI"/>
      <sheetName val="General Schedule"/>
      <sheetName val="PSETK_Kab"/>
      <sheetName val="DI Kabupaten"/>
      <sheetName val="Asumption"/>
      <sheetName val="Province"/>
      <sheetName val="OWP"/>
      <sheetName val="Kabupaten3"/>
      <sheetName val="Aceh"/>
      <sheetName val="AWP"/>
      <sheetName val="ABesar"/>
      <sheetName val="AUtara"/>
      <sheetName val="ATimur"/>
      <sheetName val="Bireun"/>
      <sheetName val="TapanuliTgh"/>
      <sheetName val="Asahan"/>
      <sheetName val="HumbangHasund"/>
      <sheetName val="Simalungun"/>
      <sheetName val="Sijunjung"/>
      <sheetName val="Pasaman"/>
      <sheetName val="LimpulKoto"/>
      <sheetName val="PasBarat"/>
      <sheetName val="PessrSelt"/>
      <sheetName val="MusiRawas"/>
      <sheetName val="EmpatLawang"/>
      <sheetName val="OKUSeltn"/>
      <sheetName val="MuaraEnim"/>
      <sheetName val="MuBa"/>
      <sheetName val="Banyuasin"/>
      <sheetName val="Lahat"/>
      <sheetName val="Pesawaran"/>
      <sheetName val="Tanggamus"/>
      <sheetName val="Lamteng"/>
      <sheetName val="Tulangbawang"/>
      <sheetName val="Mesuji"/>
      <sheetName val="Serang"/>
      <sheetName val="Pandeglang"/>
      <sheetName val="Garut"/>
      <sheetName val="Indramayu"/>
      <sheetName val="Kuningan"/>
      <sheetName val="Ciamis"/>
      <sheetName val="Sukabumi"/>
      <sheetName val="Majalengka"/>
      <sheetName val="Sumedang"/>
      <sheetName val="Kebumen"/>
      <sheetName val="Banjarnegara"/>
      <sheetName val="Purworejo"/>
      <sheetName val="Pekalongan"/>
      <sheetName val="Pati"/>
      <sheetName val="Banyumas"/>
      <sheetName val="Cilacap"/>
      <sheetName val="Bojonegoro"/>
      <sheetName val="Ngawi"/>
      <sheetName val="!!!!!!!Lamongan!!!!!"/>
      <sheetName val="Kediri"/>
      <sheetName val="Madiun"/>
      <sheetName val="Lumajang"/>
      <sheetName val="Jember"/>
      <sheetName val="Jombang"/>
      <sheetName val="Tuban"/>
      <sheetName val="Ketapang"/>
      <sheetName val="Kuburaya"/>
      <sheetName val="Sambas"/>
      <sheetName val="KayongUtara"/>
      <sheetName val="HuluSgTgh"/>
      <sheetName val="Tapin"/>
      <sheetName val="BaritoKuala"/>
      <sheetName val="TanahBumbu"/>
      <sheetName val="MinSel"/>
      <sheetName val="BolMong"/>
      <sheetName val="ToliToli"/>
      <sheetName val="Poso"/>
      <sheetName val="Banggai"/>
      <sheetName val="Wajo"/>
      <sheetName val="Pinrang"/>
      <sheetName val="SidemengRapang"/>
      <sheetName val="Soppeng"/>
      <sheetName val="Bone"/>
      <sheetName val="LombokTeng"/>
      <sheetName val="LombokTim"/>
      <sheetName val="Bima"/>
      <sheetName val="Dompu"/>
      <sheetName val="ManggaraiBrt"/>
      <sheetName val="MangaraiTmr"/>
      <sheetName val="District"/>
      <sheetName val="IFDistrict"/>
      <sheetName val="IF_Province"/>
      <sheetName val="IFAD_TPM"/>
      <sheetName val="ADB_TPM"/>
    </sheetNames>
    <sheetDataSet>
      <sheetData sheetId="0"/>
      <sheetData sheetId="1"/>
      <sheetData sheetId="2">
        <row r="5">
          <cell r="C5" t="str">
            <v>Aceh Besar</v>
          </cell>
        </row>
        <row r="6">
          <cell r="C6" t="str">
            <v>Aceh Utara</v>
          </cell>
        </row>
        <row r="7">
          <cell r="C7" t="str">
            <v>Aceh Timur</v>
          </cell>
        </row>
        <row r="8">
          <cell r="C8" t="str">
            <v>Bireun</v>
          </cell>
        </row>
        <row r="9">
          <cell r="C9" t="str">
            <v>Tapanuli Tengah</v>
          </cell>
        </row>
        <row r="10">
          <cell r="C10" t="str">
            <v>Asahan</v>
          </cell>
        </row>
        <row r="11">
          <cell r="C11" t="str">
            <v>Humbang Hasundutan</v>
          </cell>
        </row>
        <row r="12">
          <cell r="C12" t="str">
            <v>Simalungun</v>
          </cell>
        </row>
        <row r="13">
          <cell r="C13" t="str">
            <v>Sinjunjung</v>
          </cell>
        </row>
        <row r="14">
          <cell r="C14" t="str">
            <v>Pasaman</v>
          </cell>
        </row>
        <row r="15">
          <cell r="C15" t="str">
            <v>Limapuluh Koto</v>
          </cell>
        </row>
        <row r="16">
          <cell r="C16" t="str">
            <v>Pasaman Barat</v>
          </cell>
        </row>
        <row r="17">
          <cell r="C17" t="str">
            <v>Pesisir Selatan</v>
          </cell>
        </row>
        <row r="18">
          <cell r="C18" t="str">
            <v>Musi Rawas</v>
          </cell>
        </row>
        <row r="19">
          <cell r="C19" t="str">
            <v>Empat Lawang</v>
          </cell>
        </row>
        <row r="20">
          <cell r="C20" t="str">
            <v>Ogan Komering Ulu Selatan</v>
          </cell>
        </row>
        <row r="21">
          <cell r="C21" t="str">
            <v>Muara Enim</v>
          </cell>
        </row>
        <row r="22">
          <cell r="C22" t="str">
            <v>Musi Banyuasin</v>
          </cell>
        </row>
        <row r="23">
          <cell r="C23" t="str">
            <v>Banyuasin</v>
          </cell>
        </row>
        <row r="24">
          <cell r="C24" t="str">
            <v>Lahat</v>
          </cell>
        </row>
        <row r="25">
          <cell r="C25" t="str">
            <v>Pesawaran</v>
          </cell>
        </row>
        <row r="26">
          <cell r="C26" t="str">
            <v>Tanggamus</v>
          </cell>
        </row>
        <row r="27">
          <cell r="C27" t="str">
            <v>Lampung Tengah</v>
          </cell>
        </row>
        <row r="28">
          <cell r="C28" t="str">
            <v>Tulangbawang</v>
          </cell>
        </row>
        <row r="29">
          <cell r="C29" t="str">
            <v>Mesuji</v>
          </cell>
        </row>
        <row r="30">
          <cell r="C30" t="str">
            <v>Serang</v>
          </cell>
        </row>
        <row r="31">
          <cell r="C31" t="str">
            <v>Pandeglang</v>
          </cell>
        </row>
        <row r="32">
          <cell r="C32" t="str">
            <v>Garut</v>
          </cell>
        </row>
        <row r="33">
          <cell r="C33" t="str">
            <v>Indramayu</v>
          </cell>
        </row>
        <row r="34">
          <cell r="C34" t="str">
            <v>Kuningan</v>
          </cell>
        </row>
        <row r="35">
          <cell r="C35" t="str">
            <v>Ciamis</v>
          </cell>
        </row>
        <row r="36">
          <cell r="C36" t="str">
            <v>Sukabumi</v>
          </cell>
        </row>
        <row r="37">
          <cell r="C37" t="str">
            <v>Majalengka</v>
          </cell>
        </row>
        <row r="38">
          <cell r="C38" t="str">
            <v>Sumedang</v>
          </cell>
        </row>
        <row r="39">
          <cell r="C39" t="str">
            <v>Kebumen</v>
          </cell>
        </row>
        <row r="40">
          <cell r="C40" t="str">
            <v>Banjarnegara</v>
          </cell>
        </row>
        <row r="41">
          <cell r="C41" t="str">
            <v>Purworejo</v>
          </cell>
        </row>
        <row r="42">
          <cell r="C42" t="str">
            <v>Pekalongan</v>
          </cell>
        </row>
        <row r="43">
          <cell r="C43" t="str">
            <v>Pati</v>
          </cell>
        </row>
        <row r="44">
          <cell r="C44" t="str">
            <v>Banyumas</v>
          </cell>
        </row>
        <row r="45">
          <cell r="C45" t="str">
            <v>Cilacap</v>
          </cell>
        </row>
        <row r="46">
          <cell r="C46" t="str">
            <v>Bojonegoro</v>
          </cell>
        </row>
        <row r="47">
          <cell r="C47" t="str">
            <v>Ngawi</v>
          </cell>
        </row>
        <row r="48">
          <cell r="C48" t="str">
            <v>Lamongan</v>
          </cell>
        </row>
        <row r="49">
          <cell r="C49" t="str">
            <v>Kediri</v>
          </cell>
        </row>
        <row r="50">
          <cell r="C50" t="str">
            <v>Madiun</v>
          </cell>
        </row>
        <row r="51">
          <cell r="C51" t="str">
            <v>Lumajang</v>
          </cell>
        </row>
        <row r="52">
          <cell r="C52" t="str">
            <v>Jember</v>
          </cell>
        </row>
        <row r="53">
          <cell r="C53" t="str">
            <v>Jombang</v>
          </cell>
        </row>
        <row r="54">
          <cell r="C54" t="str">
            <v>Tuban</v>
          </cell>
        </row>
        <row r="55">
          <cell r="C55" t="str">
            <v>Ketapang</v>
          </cell>
        </row>
        <row r="56">
          <cell r="C56" t="str">
            <v>Kubu Raya</v>
          </cell>
        </row>
        <row r="57">
          <cell r="C57" t="str">
            <v>Sambas</v>
          </cell>
        </row>
        <row r="58">
          <cell r="C58" t="str">
            <v>Kayong Utara</v>
          </cell>
        </row>
        <row r="59">
          <cell r="C59" t="str">
            <v>Hulu Sungai Tengah</v>
          </cell>
        </row>
        <row r="60">
          <cell r="C60" t="str">
            <v>Tapin</v>
          </cell>
        </row>
        <row r="61">
          <cell r="C61" t="str">
            <v>Barito Kuala</v>
          </cell>
        </row>
        <row r="62">
          <cell r="C62" t="str">
            <v>Tanah Bumbu</v>
          </cell>
        </row>
        <row r="63">
          <cell r="C63" t="str">
            <v>Minahasa Selatan</v>
          </cell>
        </row>
        <row r="64">
          <cell r="C64" t="str">
            <v>Bolaang Mongondow</v>
          </cell>
        </row>
        <row r="65">
          <cell r="C65" t="str">
            <v>Toli Toli</v>
          </cell>
        </row>
        <row r="66">
          <cell r="C66" t="str">
            <v>Poso</v>
          </cell>
        </row>
        <row r="67">
          <cell r="C67" t="str">
            <v>Banggai</v>
          </cell>
        </row>
        <row r="68">
          <cell r="C68" t="str">
            <v>Wajo</v>
          </cell>
        </row>
        <row r="69">
          <cell r="C69" t="str">
            <v>Pinrang</v>
          </cell>
        </row>
        <row r="70">
          <cell r="C70" t="str">
            <v>Sidenreng Rappang</v>
          </cell>
        </row>
        <row r="71">
          <cell r="C71" t="str">
            <v>Soppeng</v>
          </cell>
        </row>
        <row r="72">
          <cell r="C72" t="str">
            <v>Bone</v>
          </cell>
        </row>
        <row r="73">
          <cell r="C73" t="str">
            <v>Lombok Tengah</v>
          </cell>
        </row>
        <row r="74">
          <cell r="C74" t="str">
            <v>Lombok Timur</v>
          </cell>
        </row>
        <row r="75">
          <cell r="C75" t="str">
            <v>Bima</v>
          </cell>
        </row>
        <row r="76">
          <cell r="C76" t="str">
            <v>Dompu</v>
          </cell>
        </row>
        <row r="77">
          <cell r="C77" t="str">
            <v>Manggarai Barat</v>
          </cell>
        </row>
        <row r="78">
          <cell r="C78" t="str">
            <v>Manggarai Timur</v>
          </cell>
        </row>
      </sheetData>
      <sheetData sheetId="3"/>
      <sheetData sheetId="4"/>
      <sheetData sheetId="5"/>
      <sheetData sheetId="6">
        <row r="16">
          <cell r="M16">
            <v>0.7</v>
          </cell>
        </row>
      </sheetData>
      <sheetData sheetId="7"/>
      <sheetData sheetId="8"/>
      <sheetData sheetId="9">
        <row r="15">
          <cell r="D15" t="str">
            <v>Kab.Bapeda.Offc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Recap"/>
      <sheetName val="AREA"/>
      <sheetName val="List DI"/>
      <sheetName val="General Schedule"/>
      <sheetName val="DI Kabupaten"/>
      <sheetName val="Asumption"/>
      <sheetName val="Province"/>
      <sheetName val="Kabupaten"/>
      <sheetName val="Kabupaten3"/>
      <sheetName val="Aceh"/>
      <sheetName val="ABesar"/>
      <sheetName val="AUtara"/>
      <sheetName val="ATimur"/>
      <sheetName val="Bireun"/>
      <sheetName val="TapanuliTgh"/>
      <sheetName val="Asahan"/>
      <sheetName val="HumbangHasund"/>
      <sheetName val="Simalungun"/>
      <sheetName val="Sijunjung"/>
      <sheetName val="Pasaman"/>
      <sheetName val="LimpulKoto"/>
      <sheetName val="PasBarat"/>
      <sheetName val="PessrSelt"/>
      <sheetName val="MusiRawas"/>
      <sheetName val="EmpatLawang"/>
      <sheetName val="OKUSeltn"/>
      <sheetName val="MuaraEnim"/>
      <sheetName val="MuBa"/>
      <sheetName val="Banyuasin"/>
      <sheetName val="Lahat"/>
      <sheetName val="Pesawaran"/>
      <sheetName val="Tanggamus"/>
      <sheetName val="Lamteng"/>
      <sheetName val="Tulangbawang"/>
      <sheetName val="Mesuji"/>
      <sheetName val="Serang"/>
      <sheetName val="Pandeglang"/>
      <sheetName val="Garut"/>
      <sheetName val="Indramayu"/>
      <sheetName val="Kuningan"/>
      <sheetName val="Ciamis"/>
      <sheetName val="Sukabumi"/>
      <sheetName val="Majalengka"/>
      <sheetName val="Sumedang"/>
      <sheetName val="Kebumen"/>
      <sheetName val="Banjarnegara"/>
      <sheetName val="Purworejo"/>
      <sheetName val="Pekalongan"/>
      <sheetName val="Pati"/>
      <sheetName val="Banyumas"/>
      <sheetName val="Cilacap"/>
      <sheetName val="Bojonegoro"/>
      <sheetName val="Ngawi"/>
      <sheetName val="!!!!!!!Lamongan!!!!!"/>
      <sheetName val="Kediri"/>
      <sheetName val="Madiun"/>
      <sheetName val="Lumajang"/>
      <sheetName val="Jember"/>
      <sheetName val="Jombang"/>
      <sheetName val="Tuban"/>
      <sheetName val="Ketapang"/>
      <sheetName val="Kuburaya"/>
      <sheetName val="Sambas"/>
      <sheetName val="KayongUtara"/>
      <sheetName val="HuluSgTgh"/>
      <sheetName val="Tapin"/>
      <sheetName val="BaritoKuala"/>
      <sheetName val="TanahBumbu"/>
      <sheetName val="MinSel"/>
      <sheetName val="BolMong"/>
      <sheetName val="ToliToli"/>
      <sheetName val="Poso"/>
      <sheetName val="Banggai"/>
      <sheetName val="Wajo"/>
      <sheetName val="Pinrang"/>
      <sheetName val="SidemengRapang"/>
      <sheetName val="Soppeng"/>
      <sheetName val="Bone"/>
      <sheetName val="LombokTeng"/>
      <sheetName val="LombokTim"/>
      <sheetName val="Bima"/>
      <sheetName val="Dompu"/>
      <sheetName val="ManggaraiBrt"/>
      <sheetName val="MangaraiTmr"/>
      <sheetName val="District"/>
      <sheetName val="IFDistrict"/>
      <sheetName val="IF_Province"/>
      <sheetName val="IFAD_TPM"/>
      <sheetName val="ADB_TPM"/>
    </sheetNames>
    <sheetDataSet>
      <sheetData sheetId="0"/>
      <sheetData sheetId="1"/>
      <sheetData sheetId="2">
        <row r="5">
          <cell r="C5" t="str">
            <v>Aceh Besar</v>
          </cell>
        </row>
        <row r="6">
          <cell r="C6" t="str">
            <v>Aceh Utara</v>
          </cell>
        </row>
        <row r="7">
          <cell r="C7" t="str">
            <v>Aceh Timur</v>
          </cell>
        </row>
        <row r="8">
          <cell r="C8" t="str">
            <v>Bireun</v>
          </cell>
        </row>
        <row r="9">
          <cell r="C9" t="str">
            <v>Tapanuli Tengah</v>
          </cell>
        </row>
        <row r="10">
          <cell r="C10" t="str">
            <v>Asahan</v>
          </cell>
        </row>
        <row r="11">
          <cell r="C11" t="str">
            <v>Humbang Hasundutan</v>
          </cell>
        </row>
        <row r="12">
          <cell r="C12" t="str">
            <v>Simalungun</v>
          </cell>
        </row>
        <row r="13">
          <cell r="C13" t="str">
            <v>Sinjunjung</v>
          </cell>
        </row>
        <row r="14">
          <cell r="C14" t="str">
            <v>Pasaman</v>
          </cell>
        </row>
        <row r="15">
          <cell r="C15" t="str">
            <v>Limapuluh Koto</v>
          </cell>
        </row>
        <row r="16">
          <cell r="C16" t="str">
            <v>Pasaman Barat</v>
          </cell>
        </row>
        <row r="17">
          <cell r="C17" t="str">
            <v>Pesisir Selatan</v>
          </cell>
        </row>
        <row r="18">
          <cell r="C18" t="str">
            <v>Musi Rawas</v>
          </cell>
        </row>
        <row r="19">
          <cell r="C19" t="str">
            <v>Empat Lawang</v>
          </cell>
        </row>
        <row r="20">
          <cell r="C20" t="str">
            <v>Ogan Komering Ulu Selatan</v>
          </cell>
        </row>
        <row r="21">
          <cell r="C21" t="str">
            <v>Muara Enim</v>
          </cell>
        </row>
        <row r="22">
          <cell r="C22" t="str">
            <v>Musi Banyuasin</v>
          </cell>
        </row>
        <row r="23">
          <cell r="C23" t="str">
            <v>Banyuasin</v>
          </cell>
        </row>
        <row r="24">
          <cell r="C24" t="str">
            <v>Lahat (replace Cirebon)</v>
          </cell>
        </row>
        <row r="25">
          <cell r="C25" t="str">
            <v>Pesawaran</v>
          </cell>
        </row>
        <row r="26">
          <cell r="C26" t="str">
            <v>Tanggamus</v>
          </cell>
        </row>
        <row r="27">
          <cell r="C27" t="str">
            <v>Lampung Tengah</v>
          </cell>
        </row>
        <row r="28">
          <cell r="C28" t="str">
            <v>Tulangbawang</v>
          </cell>
        </row>
        <row r="29">
          <cell r="C29" t="str">
            <v>Mesuji</v>
          </cell>
        </row>
        <row r="30">
          <cell r="C30" t="str">
            <v>Serang</v>
          </cell>
        </row>
        <row r="31">
          <cell r="C31" t="str">
            <v>Pandeglang</v>
          </cell>
        </row>
        <row r="32">
          <cell r="C32" t="str">
            <v>Garut</v>
          </cell>
        </row>
        <row r="33">
          <cell r="C33" t="str">
            <v>Indramayu</v>
          </cell>
        </row>
        <row r="34">
          <cell r="C34" t="str">
            <v>Kuningan</v>
          </cell>
        </row>
        <row r="35">
          <cell r="C35" t="str">
            <v>Ciamis</v>
          </cell>
        </row>
        <row r="36">
          <cell r="C36" t="str">
            <v>Sukabumi</v>
          </cell>
        </row>
        <row r="37">
          <cell r="C37" t="str">
            <v>Majalengka</v>
          </cell>
        </row>
        <row r="38">
          <cell r="C38" t="str">
            <v>Sumedang</v>
          </cell>
        </row>
        <row r="39">
          <cell r="C39" t="str">
            <v>Kebumen</v>
          </cell>
        </row>
        <row r="40">
          <cell r="C40" t="str">
            <v>Banjarnegara</v>
          </cell>
        </row>
        <row r="41">
          <cell r="C41" t="str">
            <v>Purworejo</v>
          </cell>
        </row>
        <row r="42">
          <cell r="C42" t="str">
            <v>Pekalongan</v>
          </cell>
        </row>
        <row r="43">
          <cell r="C43" t="str">
            <v>Pati</v>
          </cell>
        </row>
        <row r="44">
          <cell r="C44" t="str">
            <v>Banyumas</v>
          </cell>
        </row>
        <row r="45">
          <cell r="C45" t="str">
            <v>Cilacap</v>
          </cell>
        </row>
        <row r="46">
          <cell r="C46" t="str">
            <v>Bojonegoro</v>
          </cell>
        </row>
        <row r="47">
          <cell r="C47" t="str">
            <v>Ngawi</v>
          </cell>
        </row>
        <row r="48">
          <cell r="C48" t="str">
            <v>Lamongan</v>
          </cell>
        </row>
        <row r="49">
          <cell r="C49" t="str">
            <v>Kediri</v>
          </cell>
        </row>
        <row r="50">
          <cell r="C50" t="str">
            <v>Madiun</v>
          </cell>
        </row>
        <row r="51">
          <cell r="C51" t="str">
            <v>Lumajang</v>
          </cell>
        </row>
        <row r="52">
          <cell r="C52" t="str">
            <v>Jember</v>
          </cell>
        </row>
        <row r="53">
          <cell r="C53" t="str">
            <v>Jombang</v>
          </cell>
        </row>
        <row r="54">
          <cell r="C54" t="str">
            <v>Tuban (replace Sidoarjo)</v>
          </cell>
        </row>
        <row r="55">
          <cell r="C55" t="str">
            <v>Ketapang</v>
          </cell>
        </row>
        <row r="56">
          <cell r="C56" t="str">
            <v>Kubu Raya</v>
          </cell>
        </row>
        <row r="57">
          <cell r="C57" t="str">
            <v>Sambas</v>
          </cell>
        </row>
        <row r="58">
          <cell r="C58" t="str">
            <v>Kayong Utara</v>
          </cell>
        </row>
        <row r="59">
          <cell r="C59" t="str">
            <v>Hulu Sungai Tengah</v>
          </cell>
        </row>
        <row r="60">
          <cell r="C60" t="str">
            <v>Tapin</v>
          </cell>
        </row>
        <row r="61">
          <cell r="C61" t="str">
            <v>Barito Kuala</v>
          </cell>
        </row>
        <row r="62">
          <cell r="C62" t="str">
            <v>Tanah Bumbu</v>
          </cell>
        </row>
        <row r="63">
          <cell r="C63" t="str">
            <v>Minahasa Selatan</v>
          </cell>
        </row>
        <row r="64">
          <cell r="C64" t="str">
            <v>Bolaang Mongondow</v>
          </cell>
        </row>
        <row r="65">
          <cell r="C65" t="str">
            <v>Toli Toli</v>
          </cell>
        </row>
        <row r="66">
          <cell r="C66" t="str">
            <v>Poso</v>
          </cell>
        </row>
        <row r="67">
          <cell r="C67" t="str">
            <v>Banggai</v>
          </cell>
        </row>
        <row r="68">
          <cell r="C68" t="str">
            <v>Wajo</v>
          </cell>
        </row>
        <row r="69">
          <cell r="C69" t="str">
            <v>Pinrang</v>
          </cell>
        </row>
        <row r="70">
          <cell r="C70" t="str">
            <v>Sidenreng Rappang</v>
          </cell>
        </row>
        <row r="71">
          <cell r="C71" t="str">
            <v>Soppeng</v>
          </cell>
        </row>
        <row r="72">
          <cell r="C72" t="str">
            <v>Bone</v>
          </cell>
        </row>
        <row r="73">
          <cell r="C73" t="str">
            <v>Lombok Tengah</v>
          </cell>
        </row>
        <row r="74">
          <cell r="C74" t="str">
            <v>Lombok Timur</v>
          </cell>
        </row>
        <row r="75">
          <cell r="C75" t="str">
            <v>Bima</v>
          </cell>
        </row>
        <row r="76">
          <cell r="C76" t="str">
            <v>Dompu</v>
          </cell>
        </row>
        <row r="77">
          <cell r="C77" t="str">
            <v>Manggarai Barat</v>
          </cell>
        </row>
        <row r="78">
          <cell r="C78" t="str">
            <v>Manggarai Timur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an"/>
      <sheetName val="all activities"/>
      <sheetName val="Master"/>
      <sheetName val="DGWR"/>
      <sheetName val="NPMU"/>
      <sheetName val="IRWA"/>
      <sheetName val="DOM"/>
      <sheetName val="RBO"/>
      <sheetName val="Supervisi"/>
      <sheetName val="BANGDA"/>
      <sheetName val=" TPM2"/>
      <sheetName val="TPM"/>
      <sheetName val="Provinsi"/>
      <sheetName val="Kabupaten"/>
      <sheetName val="DGWR_1"/>
      <sheetName val="DGWR_old"/>
      <sheetName val="MOHA_Old"/>
      <sheetName val="Ongranting"/>
      <sheetName val="Ongranting ADB_IFAD"/>
      <sheetName val="SuratMOA"/>
      <sheetName val="AREA+TPM"/>
      <sheetName val="TPM_Banten-Jateng"/>
      <sheetName val="Detail Area"/>
      <sheetName val="Balai 030816"/>
      <sheetName val="PSETK_Kab"/>
      <sheetName val="PSETK_Prov"/>
      <sheetName val="PSETK_Pusat"/>
      <sheetName val="AREA+DLI"/>
      <sheetName val="Prov_all"/>
    </sheetNames>
    <sheetDataSet>
      <sheetData sheetId="0">
        <row r="9">
          <cell r="B9">
            <v>74</v>
          </cell>
        </row>
      </sheetData>
      <sheetData sheetId="1">
        <row r="13">
          <cell r="G13">
            <v>30000</v>
          </cell>
        </row>
      </sheetData>
      <sheetData sheetId="2">
        <row r="626">
          <cell r="D626">
            <v>4474202671.4153404</v>
          </cell>
        </row>
      </sheetData>
      <sheetData sheetId="3">
        <row r="326">
          <cell r="E326">
            <v>0</v>
          </cell>
        </row>
      </sheetData>
      <sheetData sheetId="4">
        <row r="5">
          <cell r="E5" t="str">
            <v>1.2.  Memperbaharui, menerbitkan &amp; mensosialisasikan peraturan/pedoman teknis Utama</v>
          </cell>
        </row>
      </sheetData>
      <sheetData sheetId="5">
        <row r="5">
          <cell r="E5" t="str">
            <v>1.2.  Memperbaharui, menerbitkan &amp; mensosialisasikan peraturan/pedoman teknis Utama</v>
          </cell>
        </row>
      </sheetData>
      <sheetData sheetId="6">
        <row r="6">
          <cell r="D6" t="str">
            <v>OP</v>
          </cell>
        </row>
      </sheetData>
      <sheetData sheetId="7">
        <row r="10">
          <cell r="W10">
            <v>390000</v>
          </cell>
        </row>
      </sheetData>
      <sheetData sheetId="8"/>
      <sheetData sheetId="9"/>
      <sheetData sheetId="10"/>
      <sheetData sheetId="11"/>
      <sheetData sheetId="12">
        <row r="12">
          <cell r="A12">
            <v>6</v>
          </cell>
        </row>
      </sheetData>
      <sheetData sheetId="13">
        <row r="3">
          <cell r="AA3">
            <v>3767</v>
          </cell>
        </row>
      </sheetData>
      <sheetData sheetId="14"/>
      <sheetData sheetId="15"/>
      <sheetData sheetId="16"/>
      <sheetData sheetId="17">
        <row r="79">
          <cell r="L79">
            <v>0</v>
          </cell>
        </row>
      </sheetData>
      <sheetData sheetId="18">
        <row r="115">
          <cell r="E115">
            <v>0.94526892901030335</v>
          </cell>
        </row>
        <row r="116">
          <cell r="E116">
            <v>13000</v>
          </cell>
        </row>
      </sheetData>
      <sheetData sheetId="19"/>
      <sheetData sheetId="20">
        <row r="112">
          <cell r="E112">
            <v>3767</v>
          </cell>
        </row>
      </sheetData>
      <sheetData sheetId="21"/>
      <sheetData sheetId="22"/>
      <sheetData sheetId="23"/>
      <sheetData sheetId="24"/>
      <sheetData sheetId="25">
        <row r="22">
          <cell r="D22">
            <v>411272.62445733446</v>
          </cell>
        </row>
      </sheetData>
      <sheetData sheetId="26">
        <row r="186">
          <cell r="C186">
            <v>54262</v>
          </cell>
        </row>
      </sheetData>
      <sheetData sheetId="27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A5" zoomScaleNormal="100" workbookViewId="0">
      <selection activeCell="B11" sqref="B1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6"/>
  <sheetViews>
    <sheetView showGridLines="0" tabSelected="1" topLeftCell="B1" zoomScale="85" zoomScaleNormal="85" workbookViewId="0">
      <pane xSplit="4" ySplit="7" topLeftCell="F25" activePane="bottomRight" state="frozen"/>
      <selection activeCell="B1" sqref="B1"/>
      <selection pane="topRight" activeCell="I1" sqref="I1"/>
      <selection pane="bottomLeft" activeCell="B8" sqref="B8"/>
      <selection pane="bottomRight" activeCell="I148" sqref="I148"/>
    </sheetView>
  </sheetViews>
  <sheetFormatPr defaultRowHeight="15" x14ac:dyDescent="0.25"/>
  <cols>
    <col min="1" max="1" width="9.140625" style="329"/>
    <col min="2" max="2" width="3.140625" style="330" customWidth="1"/>
    <col min="3" max="3" width="13" style="329" customWidth="1"/>
    <col min="4" max="4" width="4.140625" style="329" bestFit="1" customWidth="1"/>
    <col min="5" max="5" width="20.42578125" style="329" customWidth="1"/>
    <col min="6" max="6" width="11" style="329" customWidth="1"/>
    <col min="7" max="7" width="10.28515625" style="329" bestFit="1" customWidth="1"/>
    <col min="8" max="16384" width="9.140625" style="329"/>
  </cols>
  <sheetData>
    <row r="1" spans="2:25" x14ac:dyDescent="0.25">
      <c r="B1" s="338"/>
      <c r="C1" s="339" t="s">
        <v>221</v>
      </c>
    </row>
    <row r="2" spans="2:25" x14ac:dyDescent="0.25">
      <c r="B2" s="326"/>
      <c r="C2" s="324" t="s">
        <v>222</v>
      </c>
    </row>
    <row r="3" spans="2:25" x14ac:dyDescent="0.25">
      <c r="B3" s="326"/>
      <c r="C3" s="324" t="s">
        <v>223</v>
      </c>
    </row>
    <row r="4" spans="2:25" x14ac:dyDescent="0.25">
      <c r="C4" s="329" t="s">
        <v>279</v>
      </c>
    </row>
    <row r="5" spans="2:25" x14ac:dyDescent="0.25">
      <c r="B5" s="504"/>
      <c r="C5" s="505" t="s">
        <v>101</v>
      </c>
      <c r="D5" s="505" t="s">
        <v>224</v>
      </c>
      <c r="E5" s="505" t="s">
        <v>225</v>
      </c>
      <c r="F5" s="507" t="s">
        <v>105</v>
      </c>
      <c r="G5" s="507" t="s">
        <v>106</v>
      </c>
      <c r="H5" s="509" t="s">
        <v>226</v>
      </c>
      <c r="I5" s="510"/>
      <c r="J5" s="510"/>
      <c r="K5" s="510"/>
      <c r="L5" s="510"/>
      <c r="M5" s="510"/>
      <c r="N5" s="510"/>
      <c r="O5" s="510"/>
      <c r="P5" s="510"/>
      <c r="Q5" s="510"/>
      <c r="R5" s="510"/>
      <c r="S5" s="511"/>
    </row>
    <row r="6" spans="2:25" x14ac:dyDescent="0.25">
      <c r="B6" s="504"/>
      <c r="C6" s="505"/>
      <c r="D6" s="505"/>
      <c r="E6" s="505"/>
      <c r="F6" s="508"/>
      <c r="G6" s="508"/>
      <c r="H6" s="512">
        <v>2018</v>
      </c>
      <c r="I6" s="512"/>
      <c r="J6" s="512"/>
      <c r="K6" s="512">
        <v>2019</v>
      </c>
      <c r="L6" s="512"/>
      <c r="M6" s="512"/>
      <c r="N6" s="512">
        <v>2020</v>
      </c>
      <c r="O6" s="512"/>
      <c r="P6" s="512"/>
      <c r="Q6" s="512">
        <v>2021</v>
      </c>
      <c r="R6" s="512"/>
      <c r="S6" s="512"/>
    </row>
    <row r="7" spans="2:25" s="332" customFormat="1" ht="15.75" thickBot="1" x14ac:dyDescent="0.3">
      <c r="B7" s="504"/>
      <c r="C7" s="506"/>
      <c r="D7" s="506"/>
      <c r="E7" s="506"/>
      <c r="F7" s="331" t="s">
        <v>227</v>
      </c>
      <c r="G7" s="331" t="s">
        <v>227</v>
      </c>
      <c r="H7" s="331" t="s">
        <v>228</v>
      </c>
      <c r="I7" s="331" t="s">
        <v>118</v>
      </c>
      <c r="J7" s="331" t="s">
        <v>229</v>
      </c>
      <c r="K7" s="331" t="s">
        <v>228</v>
      </c>
      <c r="L7" s="331" t="s">
        <v>118</v>
      </c>
      <c r="M7" s="331" t="s">
        <v>229</v>
      </c>
      <c r="N7" s="331" t="s">
        <v>228</v>
      </c>
      <c r="O7" s="331" t="s">
        <v>118</v>
      </c>
      <c r="P7" s="331" t="s">
        <v>229</v>
      </c>
      <c r="Q7" s="331" t="s">
        <v>228</v>
      </c>
      <c r="R7" s="331" t="s">
        <v>118</v>
      </c>
      <c r="S7" s="331" t="s">
        <v>229</v>
      </c>
    </row>
    <row r="8" spans="2:25" ht="15.75" thickTop="1" x14ac:dyDescent="0.25">
      <c r="C8" s="483" t="s">
        <v>280</v>
      </c>
      <c r="D8" s="513" t="s">
        <v>232</v>
      </c>
      <c r="E8" s="514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</row>
    <row r="9" spans="2:25" x14ac:dyDescent="0.25">
      <c r="C9" s="516" t="s">
        <v>231</v>
      </c>
      <c r="D9" s="334">
        <v>1</v>
      </c>
      <c r="E9" s="334" t="s">
        <v>281</v>
      </c>
      <c r="F9" s="327">
        <v>1016</v>
      </c>
      <c r="G9" s="327">
        <v>116.72569999999999</v>
      </c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V9" s="498"/>
      <c r="W9" s="499"/>
      <c r="X9" s="499"/>
      <c r="Y9" s="330"/>
    </row>
    <row r="10" spans="2:25" x14ac:dyDescent="0.25">
      <c r="C10" s="516"/>
      <c r="D10" s="334">
        <v>2</v>
      </c>
      <c r="E10" s="334" t="s">
        <v>282</v>
      </c>
      <c r="F10" s="327">
        <v>1499</v>
      </c>
      <c r="G10" s="327">
        <v>428.28928333333334</v>
      </c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V10" s="498"/>
      <c r="W10" s="499"/>
      <c r="X10" s="499"/>
      <c r="Y10" s="330"/>
    </row>
    <row r="11" spans="2:25" x14ac:dyDescent="0.25">
      <c r="C11" s="516"/>
      <c r="D11" s="334">
        <v>3</v>
      </c>
      <c r="E11" s="334" t="s">
        <v>283</v>
      </c>
      <c r="F11" s="327">
        <v>1011</v>
      </c>
      <c r="G11" s="327">
        <v>689.27200000000005</v>
      </c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V11" s="498"/>
      <c r="W11" s="499"/>
      <c r="X11" s="499"/>
      <c r="Y11" s="330"/>
    </row>
    <row r="12" spans="2:25" x14ac:dyDescent="0.25">
      <c r="C12" s="516"/>
      <c r="D12" s="334">
        <v>4</v>
      </c>
      <c r="E12" s="334" t="s">
        <v>284</v>
      </c>
      <c r="F12" s="327">
        <v>1631</v>
      </c>
      <c r="G12" s="327">
        <v>473.56084999999996</v>
      </c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V12" s="498"/>
      <c r="W12" s="499"/>
      <c r="X12" s="499"/>
      <c r="Y12" s="330"/>
    </row>
    <row r="13" spans="2:25" x14ac:dyDescent="0.25">
      <c r="C13" s="516"/>
      <c r="D13" s="334">
        <v>5</v>
      </c>
      <c r="E13" s="334" t="s">
        <v>285</v>
      </c>
      <c r="F13" s="327">
        <v>1025</v>
      </c>
      <c r="G13" s="327">
        <v>1025</v>
      </c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V13" s="498"/>
      <c r="W13" s="499"/>
      <c r="X13" s="499"/>
      <c r="Y13" s="330"/>
    </row>
    <row r="14" spans="2:25" x14ac:dyDescent="0.25">
      <c r="C14" s="516"/>
      <c r="D14" s="334">
        <v>6</v>
      </c>
      <c r="E14" s="334" t="s">
        <v>286</v>
      </c>
      <c r="F14" s="327">
        <v>1874</v>
      </c>
      <c r="G14" s="327">
        <v>862.80000000000007</v>
      </c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V14" s="498"/>
      <c r="W14" s="499"/>
      <c r="X14" s="499"/>
      <c r="Y14" s="330"/>
    </row>
    <row r="15" spans="2:25" x14ac:dyDescent="0.25">
      <c r="C15" s="516"/>
      <c r="D15" s="334">
        <v>7</v>
      </c>
      <c r="E15" s="334" t="s">
        <v>287</v>
      </c>
      <c r="F15" s="327">
        <v>2035</v>
      </c>
      <c r="G15" s="327">
        <v>404.01533333333333</v>
      </c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V15" s="498"/>
      <c r="W15" s="499"/>
      <c r="X15" s="499"/>
      <c r="Y15" s="330"/>
    </row>
    <row r="16" spans="2:25" x14ac:dyDescent="0.25">
      <c r="C16" s="516"/>
      <c r="D16" s="334">
        <v>8</v>
      </c>
      <c r="E16" s="334" t="s">
        <v>288</v>
      </c>
      <c r="F16" s="327">
        <v>1603</v>
      </c>
      <c r="G16" s="327">
        <v>483</v>
      </c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V16" s="498"/>
      <c r="W16" s="499"/>
      <c r="X16" s="499"/>
      <c r="Y16" s="330"/>
    </row>
    <row r="17" spans="3:24" ht="35.25" customHeight="1" x14ac:dyDescent="0.25"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</row>
    <row r="18" spans="3:24" x14ac:dyDescent="0.25">
      <c r="C18" s="519" t="s">
        <v>234</v>
      </c>
      <c r="D18" s="520"/>
      <c r="E18" s="521" t="s">
        <v>277</v>
      </c>
      <c r="F18" s="521" t="s">
        <v>225</v>
      </c>
      <c r="G18" s="524" t="s">
        <v>230</v>
      </c>
      <c r="H18" s="517">
        <v>2018</v>
      </c>
      <c r="I18" s="517"/>
      <c r="J18" s="517"/>
      <c r="K18" s="517">
        <v>2019</v>
      </c>
      <c r="L18" s="517"/>
      <c r="M18" s="517"/>
      <c r="N18" s="517">
        <v>2020</v>
      </c>
      <c r="O18" s="517"/>
      <c r="P18" s="517"/>
      <c r="Q18" s="517">
        <v>2021</v>
      </c>
      <c r="R18" s="517"/>
      <c r="S18" s="517"/>
    </row>
    <row r="19" spans="3:24" x14ac:dyDescent="0.25">
      <c r="C19" s="519"/>
      <c r="D19" s="520"/>
      <c r="E19" s="521"/>
      <c r="F19" s="521"/>
      <c r="G19" s="524"/>
      <c r="H19" s="480" t="s">
        <v>228</v>
      </c>
      <c r="I19" s="480" t="s">
        <v>118</v>
      </c>
      <c r="J19" s="480" t="s">
        <v>229</v>
      </c>
      <c r="K19" s="480" t="s">
        <v>228</v>
      </c>
      <c r="L19" s="480" t="s">
        <v>118</v>
      </c>
      <c r="M19" s="480" t="s">
        <v>229</v>
      </c>
      <c r="N19" s="480" t="s">
        <v>228</v>
      </c>
      <c r="O19" s="480" t="s">
        <v>118</v>
      </c>
      <c r="P19" s="480" t="s">
        <v>229</v>
      </c>
      <c r="Q19" s="480" t="s">
        <v>228</v>
      </c>
      <c r="R19" s="480" t="s">
        <v>118</v>
      </c>
      <c r="S19" s="480" t="s">
        <v>229</v>
      </c>
    </row>
    <row r="20" spans="3:24" x14ac:dyDescent="0.25">
      <c r="C20" s="519"/>
      <c r="D20" s="522" t="s">
        <v>232</v>
      </c>
      <c r="E20" s="52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</row>
    <row r="21" spans="3:24" x14ac:dyDescent="0.25">
      <c r="C21" s="519"/>
      <c r="D21" s="336"/>
      <c r="E21" s="336" t="s">
        <v>289</v>
      </c>
      <c r="F21" s="336">
        <v>2855</v>
      </c>
      <c r="G21" s="328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X21" s="491"/>
    </row>
    <row r="22" spans="3:24" x14ac:dyDescent="0.25">
      <c r="C22" s="519"/>
      <c r="D22" s="336"/>
      <c r="E22" s="336" t="s">
        <v>290</v>
      </c>
      <c r="F22" s="336">
        <v>1525</v>
      </c>
      <c r="G22" s="328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X22" s="491"/>
    </row>
    <row r="23" spans="3:24" x14ac:dyDescent="0.25">
      <c r="C23" s="519"/>
      <c r="D23" s="336"/>
      <c r="E23" s="336" t="s">
        <v>291</v>
      </c>
      <c r="F23" s="336">
        <v>1899</v>
      </c>
      <c r="G23" s="328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X23" s="491"/>
    </row>
    <row r="24" spans="3:24" x14ac:dyDescent="0.25">
      <c r="C24" s="519"/>
      <c r="D24" s="336"/>
      <c r="E24" s="336" t="s">
        <v>292</v>
      </c>
      <c r="F24" s="336">
        <v>1553</v>
      </c>
      <c r="G24" s="328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X24" s="491"/>
    </row>
    <row r="25" spans="3:24" x14ac:dyDescent="0.25">
      <c r="C25" s="519"/>
      <c r="D25" s="336"/>
      <c r="E25" s="336" t="s">
        <v>293</v>
      </c>
      <c r="F25" s="336">
        <v>526</v>
      </c>
      <c r="G25" s="328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X25" s="491"/>
    </row>
    <row r="26" spans="3:24" x14ac:dyDescent="0.25">
      <c r="C26" s="519"/>
      <c r="D26" s="336"/>
      <c r="E26" s="336" t="s">
        <v>294</v>
      </c>
      <c r="F26" s="336">
        <v>63</v>
      </c>
      <c r="G26" s="328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X26" s="491"/>
    </row>
    <row r="27" spans="3:24" x14ac:dyDescent="0.25">
      <c r="C27" s="519"/>
      <c r="D27" s="336"/>
      <c r="E27" s="336" t="s">
        <v>295</v>
      </c>
      <c r="F27" s="336">
        <v>348</v>
      </c>
      <c r="G27" s="328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X27" s="491"/>
    </row>
    <row r="28" spans="3:24" x14ac:dyDescent="0.25">
      <c r="C28" s="519"/>
      <c r="D28" s="336"/>
      <c r="E28" s="336" t="s">
        <v>296</v>
      </c>
      <c r="F28" s="336">
        <v>52</v>
      </c>
      <c r="G28" s="328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X28" s="491"/>
    </row>
    <row r="29" spans="3:24" x14ac:dyDescent="0.25">
      <c r="C29" s="519"/>
      <c r="D29" s="336"/>
      <c r="E29" s="336" t="s">
        <v>297</v>
      </c>
      <c r="F29" s="336">
        <v>191</v>
      </c>
      <c r="G29" s="328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X29" s="491"/>
    </row>
    <row r="30" spans="3:24" x14ac:dyDescent="0.25">
      <c r="C30" s="519"/>
      <c r="D30" s="336"/>
      <c r="E30" s="336" t="s">
        <v>298</v>
      </c>
      <c r="F30" s="336">
        <v>555</v>
      </c>
      <c r="G30" s="328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X30" s="491"/>
    </row>
    <row r="31" spans="3:24" x14ac:dyDescent="0.25">
      <c r="C31" s="519"/>
      <c r="D31" s="336"/>
      <c r="E31" s="336" t="s">
        <v>299</v>
      </c>
      <c r="F31" s="336">
        <v>36</v>
      </c>
      <c r="G31" s="328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X31" s="491"/>
    </row>
    <row r="32" spans="3:24" x14ac:dyDescent="0.25">
      <c r="C32" s="519"/>
      <c r="D32" s="336"/>
      <c r="E32" s="336" t="s">
        <v>300</v>
      </c>
      <c r="F32" s="336">
        <v>58</v>
      </c>
      <c r="G32" s="328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X32" s="491"/>
    </row>
    <row r="33" spans="3:24" x14ac:dyDescent="0.25">
      <c r="C33" s="519"/>
      <c r="D33" s="336"/>
      <c r="E33" s="336" t="s">
        <v>301</v>
      </c>
      <c r="F33" s="336">
        <v>87</v>
      </c>
      <c r="G33" s="328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X33" s="491"/>
    </row>
    <row r="34" spans="3:24" x14ac:dyDescent="0.25">
      <c r="C34" s="519"/>
      <c r="D34" s="336"/>
      <c r="E34" s="336" t="s">
        <v>302</v>
      </c>
      <c r="F34" s="336">
        <v>79</v>
      </c>
      <c r="G34" s="328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X34" s="491"/>
    </row>
    <row r="35" spans="3:24" x14ac:dyDescent="0.25">
      <c r="C35" s="519"/>
      <c r="D35" s="336"/>
      <c r="E35" s="336" t="s">
        <v>303</v>
      </c>
      <c r="F35" s="336">
        <v>32</v>
      </c>
      <c r="G35" s="328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X35" s="491"/>
    </row>
    <row r="36" spans="3:24" x14ac:dyDescent="0.25">
      <c r="C36" s="519"/>
      <c r="D36" s="336"/>
      <c r="E36" s="336" t="s">
        <v>304</v>
      </c>
      <c r="F36" s="336">
        <v>1160</v>
      </c>
      <c r="G36" s="328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X36" s="491"/>
    </row>
    <row r="37" spans="3:24" x14ac:dyDescent="0.25">
      <c r="C37" s="519"/>
      <c r="D37" s="336"/>
      <c r="E37" s="336" t="s">
        <v>305</v>
      </c>
      <c r="F37" s="336">
        <v>172</v>
      </c>
      <c r="G37" s="328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X37" s="491"/>
    </row>
    <row r="38" spans="3:24" x14ac:dyDescent="0.25">
      <c r="C38" s="519"/>
      <c r="D38" s="336"/>
      <c r="E38" s="336" t="s">
        <v>306</v>
      </c>
      <c r="F38" s="336">
        <v>28</v>
      </c>
      <c r="G38" s="328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X38" s="491"/>
    </row>
    <row r="39" spans="3:24" x14ac:dyDescent="0.25">
      <c r="C39" s="519"/>
      <c r="D39" s="336"/>
      <c r="E39" s="336" t="s">
        <v>307</v>
      </c>
      <c r="F39" s="336">
        <v>25</v>
      </c>
      <c r="G39" s="328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X39" s="491"/>
    </row>
    <row r="40" spans="3:24" x14ac:dyDescent="0.25">
      <c r="C40" s="519"/>
      <c r="D40" s="336"/>
      <c r="E40" s="336" t="s">
        <v>308</v>
      </c>
      <c r="F40" s="336">
        <v>1167</v>
      </c>
      <c r="G40" s="328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X40" s="491"/>
    </row>
    <row r="41" spans="3:24" x14ac:dyDescent="0.25">
      <c r="C41" s="519"/>
      <c r="D41" s="336"/>
      <c r="E41" s="336" t="s">
        <v>309</v>
      </c>
      <c r="F41" s="336">
        <v>632</v>
      </c>
      <c r="G41" s="328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X41" s="491"/>
    </row>
    <row r="42" spans="3:24" x14ac:dyDescent="0.25">
      <c r="C42" s="519"/>
      <c r="D42" s="336"/>
      <c r="E42" s="336" t="s">
        <v>310</v>
      </c>
      <c r="F42" s="336">
        <v>100</v>
      </c>
      <c r="G42" s="328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X42" s="491"/>
    </row>
    <row r="43" spans="3:24" x14ac:dyDescent="0.25">
      <c r="C43" s="519"/>
      <c r="D43" s="336"/>
      <c r="E43" s="336" t="s">
        <v>311</v>
      </c>
      <c r="F43" s="336">
        <v>363</v>
      </c>
      <c r="G43" s="328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X43" s="491"/>
    </row>
    <row r="44" spans="3:24" x14ac:dyDescent="0.25">
      <c r="C44" s="519"/>
      <c r="D44" s="336"/>
      <c r="E44" s="336" t="s">
        <v>312</v>
      </c>
      <c r="F44" s="336">
        <v>2776</v>
      </c>
      <c r="G44" s="328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X44" s="491"/>
    </row>
    <row r="45" spans="3:24" x14ac:dyDescent="0.25">
      <c r="C45" s="519"/>
      <c r="D45" s="336"/>
      <c r="E45" s="336" t="s">
        <v>313</v>
      </c>
      <c r="F45" s="336">
        <v>1219</v>
      </c>
      <c r="G45" s="328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X45" s="491"/>
    </row>
    <row r="46" spans="3:24" x14ac:dyDescent="0.25">
      <c r="C46" s="519"/>
      <c r="D46" s="336"/>
      <c r="E46" s="336" t="s">
        <v>314</v>
      </c>
      <c r="F46" s="336">
        <v>1514</v>
      </c>
      <c r="G46" s="328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X46" s="491"/>
    </row>
    <row r="47" spans="3:24" x14ac:dyDescent="0.25">
      <c r="C47" s="519"/>
      <c r="D47" s="336"/>
      <c r="E47" s="336" t="s">
        <v>315</v>
      </c>
      <c r="F47" s="336">
        <v>1217</v>
      </c>
      <c r="G47" s="328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X47" s="491"/>
    </row>
    <row r="48" spans="3:24" x14ac:dyDescent="0.25">
      <c r="C48" s="519"/>
      <c r="D48" s="336"/>
      <c r="E48" s="336" t="s">
        <v>316</v>
      </c>
      <c r="F48" s="336">
        <v>1303</v>
      </c>
      <c r="G48" s="328"/>
      <c r="H48" s="327"/>
      <c r="I48" s="327"/>
      <c r="J48" s="327"/>
      <c r="K48" s="327"/>
      <c r="L48" s="327"/>
      <c r="M48" s="327"/>
      <c r="N48" s="327"/>
      <c r="O48" s="327"/>
      <c r="P48" s="327"/>
      <c r="Q48" s="327"/>
      <c r="R48" s="327"/>
      <c r="S48" s="327"/>
      <c r="X48" s="491"/>
    </row>
    <row r="49" spans="1:24" x14ac:dyDescent="0.25">
      <c r="C49" s="519"/>
      <c r="D49" s="336"/>
      <c r="E49" s="336" t="s">
        <v>317</v>
      </c>
      <c r="F49" s="336">
        <v>2157</v>
      </c>
      <c r="G49" s="328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X49" s="491"/>
    </row>
    <row r="50" spans="1:24" x14ac:dyDescent="0.25">
      <c r="C50" s="519"/>
      <c r="D50" s="336"/>
      <c r="E50" s="336" t="s">
        <v>318</v>
      </c>
      <c r="F50" s="336">
        <v>112</v>
      </c>
      <c r="G50" s="328"/>
      <c r="H50" s="327"/>
      <c r="I50" s="327"/>
      <c r="J50" s="327"/>
      <c r="K50" s="327"/>
      <c r="L50" s="327"/>
      <c r="M50" s="327"/>
      <c r="N50" s="327"/>
      <c r="O50" s="327"/>
      <c r="P50" s="327"/>
      <c r="Q50" s="327"/>
      <c r="R50" s="327"/>
      <c r="S50" s="327"/>
      <c r="X50" s="491"/>
    </row>
    <row r="51" spans="1:24" x14ac:dyDescent="0.25">
      <c r="C51" s="519"/>
      <c r="D51" s="336"/>
      <c r="E51" s="336" t="s">
        <v>319</v>
      </c>
      <c r="F51" s="336">
        <v>195</v>
      </c>
      <c r="G51" s="328"/>
      <c r="H51" s="327"/>
      <c r="I51" s="327"/>
      <c r="J51" s="327"/>
      <c r="K51" s="327"/>
      <c r="L51" s="327"/>
      <c r="M51" s="327"/>
      <c r="N51" s="327"/>
      <c r="O51" s="327"/>
      <c r="P51" s="327"/>
      <c r="Q51" s="327"/>
      <c r="R51" s="327"/>
      <c r="S51" s="327"/>
      <c r="X51" s="491"/>
    </row>
    <row r="52" spans="1:24" x14ac:dyDescent="0.25">
      <c r="C52" s="519"/>
      <c r="D52" s="336"/>
      <c r="E52" s="336" t="s">
        <v>320</v>
      </c>
      <c r="F52" s="336">
        <v>614</v>
      </c>
      <c r="G52" s="328"/>
      <c r="H52" s="327"/>
      <c r="I52" s="327"/>
      <c r="J52" s="327"/>
      <c r="K52" s="327"/>
      <c r="L52" s="327"/>
      <c r="M52" s="327"/>
      <c r="N52" s="327"/>
      <c r="O52" s="327"/>
      <c r="P52" s="327"/>
      <c r="Q52" s="327"/>
      <c r="R52" s="327"/>
      <c r="S52" s="327"/>
      <c r="X52" s="491"/>
    </row>
    <row r="53" spans="1:24" x14ac:dyDescent="0.25">
      <c r="C53" s="519"/>
      <c r="D53" s="336"/>
      <c r="E53" s="336" t="s">
        <v>321</v>
      </c>
      <c r="F53" s="336">
        <v>470</v>
      </c>
      <c r="G53" s="328"/>
      <c r="H53" s="327"/>
      <c r="I53" s="327"/>
      <c r="J53" s="327"/>
      <c r="K53" s="327"/>
      <c r="L53" s="327"/>
      <c r="M53" s="327"/>
      <c r="N53" s="327"/>
      <c r="O53" s="327"/>
      <c r="P53" s="327"/>
      <c r="Q53" s="327"/>
      <c r="R53" s="327"/>
      <c r="S53" s="327"/>
      <c r="X53" s="491"/>
    </row>
    <row r="54" spans="1:24" x14ac:dyDescent="0.25">
      <c r="C54" s="519"/>
      <c r="D54" s="336"/>
      <c r="E54" s="336" t="s">
        <v>322</v>
      </c>
      <c r="F54" s="336">
        <v>202</v>
      </c>
      <c r="G54" s="328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W54" s="491"/>
      <c r="X54" s="491"/>
    </row>
    <row r="55" spans="1:24" x14ac:dyDescent="0.25">
      <c r="C55" s="519"/>
      <c r="D55" s="336"/>
      <c r="E55" s="336" t="s">
        <v>323</v>
      </c>
      <c r="F55" s="336">
        <v>1258</v>
      </c>
      <c r="G55" s="328"/>
      <c r="H55" s="327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W55" s="491"/>
      <c r="X55" s="491"/>
    </row>
    <row r="56" spans="1:24" x14ac:dyDescent="0.25">
      <c r="B56" s="335"/>
      <c r="C56" s="335"/>
      <c r="D56" s="335"/>
      <c r="E56" s="335"/>
      <c r="F56" s="335"/>
      <c r="G56" s="335"/>
      <c r="W56" s="491"/>
      <c r="X56" s="491"/>
    </row>
    <row r="57" spans="1:24" x14ac:dyDescent="0.25">
      <c r="C57" s="518" t="s">
        <v>235</v>
      </c>
      <c r="D57" s="515" t="s">
        <v>233</v>
      </c>
      <c r="E57" s="515"/>
      <c r="F57" s="343"/>
      <c r="G57" s="343"/>
      <c r="H57" s="343"/>
      <c r="I57" s="343"/>
      <c r="J57" s="343"/>
      <c r="K57" s="343"/>
      <c r="L57" s="343"/>
      <c r="M57" s="343"/>
      <c r="N57" s="343"/>
      <c r="O57" s="343"/>
      <c r="P57" s="343"/>
      <c r="Q57" s="343"/>
      <c r="R57" s="343"/>
      <c r="S57" s="343"/>
      <c r="W57" s="491"/>
      <c r="X57" s="491"/>
    </row>
    <row r="58" spans="1:24" s="335" customFormat="1" ht="12.75" customHeight="1" x14ac:dyDescent="0.25">
      <c r="A58" s="340"/>
      <c r="B58" s="341"/>
      <c r="C58" s="518"/>
      <c r="D58" s="334"/>
      <c r="E58" s="334" t="s">
        <v>324</v>
      </c>
      <c r="F58" s="327">
        <v>3265</v>
      </c>
      <c r="G58" s="327">
        <v>1665.15</v>
      </c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334"/>
      <c r="W58" s="491"/>
      <c r="X58" s="491"/>
    </row>
    <row r="59" spans="1:24" s="335" customFormat="1" ht="12.75" customHeight="1" x14ac:dyDescent="0.25">
      <c r="A59" s="340"/>
      <c r="B59" s="496"/>
      <c r="C59" s="518"/>
      <c r="D59" s="334"/>
      <c r="E59" s="334" t="s">
        <v>325</v>
      </c>
      <c r="F59" s="327">
        <v>4818</v>
      </c>
      <c r="G59" s="327">
        <v>1686.3</v>
      </c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34"/>
      <c r="W59" s="491"/>
      <c r="X59" s="491"/>
    </row>
    <row r="60" spans="1:24" s="335" customFormat="1" ht="12.75" customHeight="1" x14ac:dyDescent="0.25">
      <c r="A60" s="340"/>
      <c r="B60" s="496"/>
      <c r="C60" s="518"/>
      <c r="D60" s="334"/>
      <c r="E60" s="334" t="s">
        <v>326</v>
      </c>
      <c r="F60" s="327">
        <v>4038</v>
      </c>
      <c r="G60" s="327">
        <v>1413.3</v>
      </c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34"/>
      <c r="W60" s="491"/>
      <c r="X60" s="491"/>
    </row>
    <row r="61" spans="1:24" s="335" customFormat="1" ht="12.75" customHeight="1" x14ac:dyDescent="0.25">
      <c r="A61" s="340"/>
      <c r="B61" s="496"/>
      <c r="C61" s="518"/>
      <c r="D61" s="334"/>
      <c r="E61" s="334" t="s">
        <v>327</v>
      </c>
      <c r="F61" s="327">
        <v>3261</v>
      </c>
      <c r="G61" s="327">
        <v>1141.3499999999999</v>
      </c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  <c r="S61" s="334"/>
      <c r="W61" s="491"/>
      <c r="X61" s="491"/>
    </row>
    <row r="62" spans="1:24" s="335" customFormat="1" ht="12.75" customHeight="1" x14ac:dyDescent="0.25">
      <c r="A62" s="340"/>
      <c r="B62" s="341"/>
      <c r="C62" s="518"/>
      <c r="D62" s="334"/>
      <c r="E62" s="334"/>
      <c r="F62" s="327"/>
      <c r="G62" s="327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W62" s="491"/>
      <c r="X62" s="491"/>
    </row>
    <row r="63" spans="1:24" s="335" customFormat="1" ht="4.5" customHeight="1" x14ac:dyDescent="0.25">
      <c r="A63" s="340"/>
      <c r="B63" s="341"/>
      <c r="C63" s="518"/>
      <c r="D63" s="474"/>
      <c r="E63" s="475"/>
      <c r="F63" s="476"/>
      <c r="G63" s="476"/>
      <c r="H63" s="472"/>
      <c r="I63" s="472"/>
      <c r="J63" s="472"/>
      <c r="K63" s="472"/>
      <c r="L63" s="472"/>
      <c r="M63" s="472"/>
      <c r="N63" s="472"/>
      <c r="O63" s="472"/>
      <c r="P63" s="472"/>
      <c r="Q63" s="472"/>
      <c r="R63" s="472"/>
      <c r="S63" s="473"/>
      <c r="W63" s="491" t="s">
        <v>278</v>
      </c>
      <c r="X63" s="491"/>
    </row>
    <row r="64" spans="1:24" s="335" customFormat="1" ht="12.75" customHeight="1" x14ac:dyDescent="0.25">
      <c r="A64" s="340"/>
      <c r="B64" s="341"/>
      <c r="C64" s="518"/>
      <c r="D64" s="515" t="s">
        <v>236</v>
      </c>
      <c r="E64" s="515"/>
      <c r="F64" s="344"/>
      <c r="G64" s="344"/>
      <c r="H64" s="343"/>
      <c r="I64" s="343"/>
      <c r="J64" s="343"/>
      <c r="K64" s="343"/>
      <c r="L64" s="343"/>
      <c r="M64" s="343"/>
      <c r="N64" s="343"/>
      <c r="O64" s="343"/>
      <c r="P64" s="343"/>
      <c r="Q64" s="343"/>
      <c r="R64" s="343"/>
      <c r="S64" s="343"/>
    </row>
    <row r="65" spans="2:23" x14ac:dyDescent="0.25">
      <c r="B65" s="341"/>
      <c r="C65" s="518"/>
      <c r="D65" s="495"/>
      <c r="E65" s="494" t="s">
        <v>335</v>
      </c>
      <c r="F65" s="477"/>
      <c r="G65" s="478"/>
      <c r="H65" s="478"/>
      <c r="I65" s="478"/>
      <c r="J65" s="478"/>
      <c r="K65" s="478"/>
      <c r="L65" s="478"/>
      <c r="M65" s="478"/>
      <c r="N65" s="478"/>
      <c r="O65" s="478"/>
      <c r="P65" s="478"/>
      <c r="Q65" s="478"/>
      <c r="R65" s="478"/>
      <c r="S65" s="479"/>
      <c r="T65" s="335"/>
      <c r="U65" s="335"/>
      <c r="V65" s="335"/>
      <c r="W65" s="335"/>
    </row>
    <row r="66" spans="2:23" x14ac:dyDescent="0.25">
      <c r="B66" s="341"/>
      <c r="C66" s="518"/>
      <c r="D66" s="336"/>
      <c r="E66" s="336" t="s">
        <v>328</v>
      </c>
      <c r="F66" s="327">
        <v>459</v>
      </c>
      <c r="G66" s="325">
        <v>275.40000000000003</v>
      </c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  <c r="S66" s="334"/>
      <c r="U66" s="492"/>
      <c r="V66" s="493"/>
      <c r="W66" s="493"/>
    </row>
    <row r="67" spans="2:23" x14ac:dyDescent="0.25">
      <c r="B67" s="501"/>
      <c r="C67" s="518"/>
      <c r="D67" s="336"/>
      <c r="E67" s="336" t="s">
        <v>329</v>
      </c>
      <c r="F67" s="327">
        <v>386</v>
      </c>
      <c r="G67" s="325">
        <v>231.60000000000002</v>
      </c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  <c r="S67" s="334"/>
      <c r="U67" s="492"/>
      <c r="V67" s="493"/>
      <c r="W67" s="493"/>
    </row>
    <row r="68" spans="2:23" x14ac:dyDescent="0.25">
      <c r="B68" s="501"/>
      <c r="C68" s="518"/>
      <c r="D68" s="336"/>
      <c r="E68" s="336" t="s">
        <v>330</v>
      </c>
      <c r="F68" s="327">
        <v>355</v>
      </c>
      <c r="G68" s="325">
        <v>213</v>
      </c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4"/>
      <c r="S68" s="334"/>
      <c r="U68" s="492"/>
      <c r="V68" s="493"/>
      <c r="W68" s="493"/>
    </row>
    <row r="69" spans="2:23" x14ac:dyDescent="0.25">
      <c r="B69" s="501"/>
      <c r="C69" s="518"/>
      <c r="D69" s="336"/>
      <c r="E69" s="336" t="s">
        <v>331</v>
      </c>
      <c r="F69" s="327">
        <v>354</v>
      </c>
      <c r="G69" s="325">
        <v>212.39999999999998</v>
      </c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34"/>
      <c r="U69" s="492"/>
      <c r="V69" s="493"/>
      <c r="W69" s="493"/>
    </row>
    <row r="70" spans="2:23" x14ac:dyDescent="0.25">
      <c r="B70" s="501"/>
      <c r="C70" s="518"/>
      <c r="D70" s="336"/>
      <c r="E70" s="336" t="s">
        <v>332</v>
      </c>
      <c r="F70" s="327">
        <v>344</v>
      </c>
      <c r="G70" s="325">
        <v>206.39999999999998</v>
      </c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34"/>
      <c r="U70" s="492"/>
      <c r="V70" s="493"/>
      <c r="W70" s="493"/>
    </row>
    <row r="71" spans="2:23" x14ac:dyDescent="0.25">
      <c r="B71" s="501"/>
      <c r="C71" s="518"/>
      <c r="D71" s="336"/>
      <c r="E71" s="336" t="s">
        <v>333</v>
      </c>
      <c r="F71" s="327">
        <v>327</v>
      </c>
      <c r="G71" s="325">
        <v>196.20000000000002</v>
      </c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  <c r="S71" s="334"/>
      <c r="U71" s="492"/>
      <c r="V71" s="493"/>
      <c r="W71" s="493"/>
    </row>
    <row r="72" spans="2:23" x14ac:dyDescent="0.25">
      <c r="B72" s="501"/>
      <c r="C72" s="518"/>
      <c r="D72" s="336"/>
      <c r="E72" s="336" t="s">
        <v>334</v>
      </c>
      <c r="F72" s="327">
        <v>321</v>
      </c>
      <c r="G72" s="325">
        <v>192.60000000000002</v>
      </c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  <c r="S72" s="334"/>
      <c r="U72" s="492"/>
      <c r="V72" s="493"/>
      <c r="W72" s="493"/>
    </row>
    <row r="73" spans="2:23" x14ac:dyDescent="0.25">
      <c r="B73" s="482"/>
      <c r="C73" s="518"/>
      <c r="D73" s="336"/>
      <c r="E73" s="336"/>
      <c r="F73" s="327"/>
      <c r="G73" s="325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  <c r="S73" s="334"/>
      <c r="U73" s="492"/>
      <c r="V73" s="493"/>
      <c r="W73" s="493"/>
    </row>
    <row r="74" spans="2:23" ht="5.25" customHeight="1" x14ac:dyDescent="0.25">
      <c r="B74" s="341"/>
      <c r="C74" s="518"/>
      <c r="D74" s="336"/>
      <c r="E74" s="472"/>
      <c r="F74" s="475"/>
      <c r="G74" s="472"/>
      <c r="H74" s="475"/>
      <c r="I74" s="475"/>
      <c r="J74" s="475"/>
      <c r="K74" s="475"/>
      <c r="L74" s="475"/>
      <c r="M74" s="475"/>
      <c r="N74" s="475"/>
      <c r="O74" s="475"/>
      <c r="P74" s="475"/>
      <c r="Q74" s="475"/>
      <c r="R74" s="475"/>
      <c r="S74" s="484"/>
    </row>
    <row r="75" spans="2:23" x14ac:dyDescent="0.25">
      <c r="B75" s="341"/>
      <c r="C75" s="518"/>
      <c r="D75" s="495"/>
      <c r="E75" s="494" t="s">
        <v>343</v>
      </c>
      <c r="F75" s="489"/>
      <c r="G75" s="478"/>
      <c r="H75" s="485"/>
      <c r="I75" s="485"/>
      <c r="J75" s="485"/>
      <c r="K75" s="485"/>
      <c r="L75" s="485"/>
      <c r="M75" s="485"/>
      <c r="N75" s="485"/>
      <c r="O75" s="485"/>
      <c r="P75" s="485"/>
      <c r="Q75" s="485"/>
      <c r="R75" s="485"/>
      <c r="S75" s="486"/>
      <c r="T75" s="335"/>
      <c r="U75" s="335"/>
      <c r="V75" s="335"/>
      <c r="W75" s="335"/>
    </row>
    <row r="76" spans="2:23" x14ac:dyDescent="0.25">
      <c r="B76" s="341"/>
      <c r="C76" s="518"/>
      <c r="D76" s="336"/>
      <c r="E76" s="336" t="s">
        <v>336</v>
      </c>
      <c r="F76" s="327">
        <v>325</v>
      </c>
      <c r="G76" s="325">
        <v>162.5</v>
      </c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34"/>
    </row>
    <row r="77" spans="2:23" x14ac:dyDescent="0.25">
      <c r="B77" s="501"/>
      <c r="C77" s="518"/>
      <c r="D77" s="336"/>
      <c r="E77" s="336" t="s">
        <v>337</v>
      </c>
      <c r="F77" s="327">
        <v>597</v>
      </c>
      <c r="G77" s="325">
        <v>298.5</v>
      </c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34"/>
    </row>
    <row r="78" spans="2:23" x14ac:dyDescent="0.25">
      <c r="B78" s="501"/>
      <c r="C78" s="518"/>
      <c r="D78" s="336"/>
      <c r="E78" s="336" t="s">
        <v>338</v>
      </c>
      <c r="F78" s="327">
        <v>240</v>
      </c>
      <c r="G78" s="325">
        <v>120</v>
      </c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  <c r="S78" s="334"/>
    </row>
    <row r="79" spans="2:23" x14ac:dyDescent="0.25">
      <c r="B79" s="501"/>
      <c r="C79" s="518"/>
      <c r="D79" s="336"/>
      <c r="E79" s="336" t="s">
        <v>339</v>
      </c>
      <c r="F79" s="327">
        <v>698</v>
      </c>
      <c r="G79" s="325">
        <v>349</v>
      </c>
      <c r="H79" s="334"/>
      <c r="I79" s="334"/>
      <c r="J79" s="334"/>
      <c r="K79" s="334"/>
      <c r="L79" s="334"/>
      <c r="M79" s="334"/>
      <c r="N79" s="334"/>
      <c r="O79" s="334"/>
      <c r="P79" s="334"/>
      <c r="Q79" s="334"/>
      <c r="R79" s="334"/>
      <c r="S79" s="334"/>
    </row>
    <row r="80" spans="2:23" x14ac:dyDescent="0.25">
      <c r="B80" s="501"/>
      <c r="C80" s="518"/>
      <c r="D80" s="336"/>
      <c r="E80" s="336" t="s">
        <v>340</v>
      </c>
      <c r="F80" s="327">
        <v>408</v>
      </c>
      <c r="G80" s="325">
        <v>204</v>
      </c>
      <c r="H80" s="334"/>
      <c r="I80" s="334"/>
      <c r="J80" s="334"/>
      <c r="K80" s="334"/>
      <c r="L80" s="334"/>
      <c r="M80" s="334"/>
      <c r="N80" s="334"/>
      <c r="O80" s="334"/>
      <c r="P80" s="334"/>
      <c r="Q80" s="334"/>
      <c r="R80" s="334"/>
      <c r="S80" s="334"/>
    </row>
    <row r="81" spans="2:23" x14ac:dyDescent="0.25">
      <c r="B81" s="501"/>
      <c r="C81" s="518"/>
      <c r="D81" s="336"/>
      <c r="E81" s="336" t="s">
        <v>341</v>
      </c>
      <c r="F81" s="327">
        <v>365</v>
      </c>
      <c r="G81" s="325">
        <v>182.5</v>
      </c>
      <c r="H81" s="334"/>
      <c r="I81" s="334"/>
      <c r="J81" s="334"/>
      <c r="K81" s="334"/>
      <c r="L81" s="334"/>
      <c r="M81" s="334"/>
      <c r="N81" s="334"/>
      <c r="O81" s="334"/>
      <c r="P81" s="334"/>
      <c r="Q81" s="334"/>
      <c r="R81" s="334"/>
      <c r="S81" s="334"/>
    </row>
    <row r="82" spans="2:23" x14ac:dyDescent="0.25">
      <c r="B82" s="501"/>
      <c r="C82" s="518"/>
      <c r="D82" s="336"/>
      <c r="E82" s="336" t="s">
        <v>342</v>
      </c>
      <c r="F82" s="327">
        <v>382</v>
      </c>
      <c r="G82" s="325">
        <v>191</v>
      </c>
      <c r="H82" s="334"/>
      <c r="I82" s="334"/>
      <c r="J82" s="334"/>
      <c r="K82" s="334"/>
      <c r="L82" s="334"/>
      <c r="M82" s="334"/>
      <c r="N82" s="334"/>
      <c r="O82" s="334"/>
      <c r="P82" s="334"/>
      <c r="Q82" s="334"/>
      <c r="R82" s="334"/>
      <c r="S82" s="334"/>
    </row>
    <row r="83" spans="2:23" ht="6.75" customHeight="1" x14ac:dyDescent="0.25">
      <c r="B83" s="341"/>
      <c r="C83" s="518"/>
      <c r="D83" s="471"/>
      <c r="E83" s="472"/>
      <c r="F83" s="475"/>
      <c r="G83" s="472"/>
      <c r="H83" s="475"/>
      <c r="I83" s="475"/>
      <c r="J83" s="475"/>
      <c r="K83" s="475"/>
      <c r="L83" s="475"/>
      <c r="M83" s="475"/>
      <c r="N83" s="475"/>
      <c r="O83" s="475"/>
      <c r="P83" s="475"/>
      <c r="Q83" s="475"/>
      <c r="R83" s="475"/>
      <c r="S83" s="484"/>
    </row>
    <row r="84" spans="2:23" x14ac:dyDescent="0.25">
      <c r="B84" s="341"/>
      <c r="C84" s="518"/>
      <c r="D84" s="495"/>
      <c r="E84" s="494" t="s">
        <v>352</v>
      </c>
      <c r="F84" s="489"/>
      <c r="G84" s="478"/>
      <c r="H84" s="485"/>
      <c r="I84" s="485"/>
      <c r="J84" s="485"/>
      <c r="K84" s="485"/>
      <c r="L84" s="485"/>
      <c r="M84" s="485"/>
      <c r="N84" s="485"/>
      <c r="O84" s="485"/>
      <c r="P84" s="485"/>
      <c r="Q84" s="485"/>
      <c r="R84" s="485"/>
      <c r="S84" s="486"/>
    </row>
    <row r="85" spans="2:23" x14ac:dyDescent="0.25">
      <c r="B85" s="341"/>
      <c r="C85" s="518"/>
      <c r="D85" s="336"/>
      <c r="E85" s="336" t="s">
        <v>344</v>
      </c>
      <c r="F85" s="327">
        <v>864</v>
      </c>
      <c r="G85" s="325">
        <v>322.54974792891687</v>
      </c>
      <c r="H85" s="334"/>
      <c r="I85" s="334"/>
      <c r="J85" s="334"/>
      <c r="K85" s="334"/>
      <c r="L85" s="334"/>
      <c r="M85" s="334"/>
      <c r="N85" s="334"/>
      <c r="O85" s="334"/>
      <c r="P85" s="334"/>
      <c r="Q85" s="334"/>
      <c r="R85" s="334"/>
      <c r="S85" s="334"/>
    </row>
    <row r="86" spans="2:23" x14ac:dyDescent="0.25">
      <c r="B86" s="482"/>
      <c r="C86" s="518"/>
      <c r="D86" s="336"/>
      <c r="E86" s="336" t="s">
        <v>345</v>
      </c>
      <c r="F86" s="327">
        <v>843</v>
      </c>
      <c r="G86" s="325">
        <v>314.70999711120021</v>
      </c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</row>
    <row r="87" spans="2:23" x14ac:dyDescent="0.25">
      <c r="B87" s="482"/>
      <c r="C87" s="518"/>
      <c r="D87" s="336"/>
      <c r="E87" s="336" t="s">
        <v>346</v>
      </c>
      <c r="F87" s="327">
        <v>808</v>
      </c>
      <c r="G87" s="325">
        <v>301.64374574833892</v>
      </c>
      <c r="H87" s="334"/>
      <c r="I87" s="334"/>
      <c r="J87" s="334"/>
      <c r="K87" s="334"/>
      <c r="L87" s="334"/>
      <c r="M87" s="334"/>
      <c r="N87" s="334"/>
      <c r="O87" s="334"/>
      <c r="P87" s="334"/>
      <c r="Q87" s="334"/>
      <c r="R87" s="334"/>
      <c r="S87" s="334"/>
    </row>
    <row r="88" spans="2:23" x14ac:dyDescent="0.25">
      <c r="B88" s="482"/>
      <c r="C88" s="518"/>
      <c r="D88" s="336"/>
      <c r="E88" s="336" t="s">
        <v>347</v>
      </c>
      <c r="F88" s="327">
        <v>709</v>
      </c>
      <c r="G88" s="325">
        <v>264.6849204648172</v>
      </c>
      <c r="H88" s="334"/>
      <c r="I88" s="334"/>
      <c r="J88" s="334"/>
      <c r="K88" s="334"/>
      <c r="L88" s="334"/>
      <c r="M88" s="334"/>
      <c r="N88" s="334"/>
      <c r="O88" s="334"/>
      <c r="P88" s="334"/>
      <c r="Q88" s="334"/>
      <c r="R88" s="334"/>
      <c r="S88" s="334"/>
    </row>
    <row r="89" spans="2:23" x14ac:dyDescent="0.25">
      <c r="B89" s="482"/>
      <c r="C89" s="518"/>
      <c r="D89" s="336"/>
      <c r="E89" s="336" t="s">
        <v>348</v>
      </c>
      <c r="F89" s="327">
        <v>554</v>
      </c>
      <c r="G89" s="325">
        <v>206.82009300071758</v>
      </c>
      <c r="H89" s="334"/>
      <c r="I89" s="334"/>
      <c r="J89" s="334"/>
      <c r="K89" s="334"/>
      <c r="L89" s="334"/>
      <c r="M89" s="334"/>
      <c r="N89" s="334"/>
      <c r="O89" s="334"/>
      <c r="P89" s="334"/>
      <c r="Q89" s="334"/>
      <c r="R89" s="334"/>
      <c r="S89" s="334"/>
    </row>
    <row r="90" spans="2:23" x14ac:dyDescent="0.25">
      <c r="B90" s="482"/>
      <c r="C90" s="518"/>
      <c r="D90" s="336"/>
      <c r="E90" s="336" t="s">
        <v>349</v>
      </c>
      <c r="F90" s="327">
        <v>527</v>
      </c>
      <c r="G90" s="325">
        <v>196.74041337793889</v>
      </c>
      <c r="H90" s="334"/>
      <c r="I90" s="334"/>
      <c r="J90" s="334"/>
      <c r="K90" s="334"/>
      <c r="L90" s="334"/>
      <c r="M90" s="334"/>
      <c r="N90" s="334"/>
      <c r="O90" s="334"/>
      <c r="P90" s="334"/>
      <c r="Q90" s="334"/>
      <c r="R90" s="334"/>
      <c r="S90" s="334"/>
    </row>
    <row r="91" spans="2:23" x14ac:dyDescent="0.25">
      <c r="B91" s="482"/>
      <c r="C91" s="518"/>
      <c r="D91" s="336"/>
      <c r="E91" s="336" t="s">
        <v>350</v>
      </c>
      <c r="F91" s="327">
        <v>517</v>
      </c>
      <c r="G91" s="325">
        <v>193.00719870283569</v>
      </c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  <c r="S91" s="334"/>
    </row>
    <row r="92" spans="2:23" x14ac:dyDescent="0.25">
      <c r="B92" s="482"/>
      <c r="C92" s="518"/>
      <c r="D92" s="336"/>
      <c r="E92" s="336" t="s">
        <v>351</v>
      </c>
      <c r="F92" s="327">
        <v>551</v>
      </c>
      <c r="G92" s="325">
        <v>205.70012859818661</v>
      </c>
      <c r="H92" s="334"/>
      <c r="I92" s="334"/>
      <c r="J92" s="334"/>
      <c r="K92" s="334"/>
      <c r="L92" s="334"/>
      <c r="M92" s="334"/>
      <c r="N92" s="334"/>
      <c r="O92" s="334"/>
      <c r="P92" s="334"/>
      <c r="Q92" s="334"/>
      <c r="R92" s="334"/>
      <c r="S92" s="334"/>
    </row>
    <row r="93" spans="2:23" s="324" customFormat="1" ht="6" customHeight="1" x14ac:dyDescent="0.25">
      <c r="B93" s="341"/>
      <c r="C93" s="518"/>
      <c r="D93" s="467"/>
      <c r="E93" s="468"/>
      <c r="F93" s="490"/>
      <c r="G93" s="469"/>
      <c r="H93" s="487"/>
      <c r="I93" s="487"/>
      <c r="J93" s="487"/>
      <c r="K93" s="487"/>
      <c r="L93" s="487"/>
      <c r="M93" s="487"/>
      <c r="N93" s="487"/>
      <c r="O93" s="487"/>
      <c r="P93" s="487"/>
      <c r="Q93" s="487"/>
      <c r="R93" s="487"/>
      <c r="S93" s="488"/>
    </row>
    <row r="94" spans="2:23" x14ac:dyDescent="0.25">
      <c r="B94" s="341"/>
      <c r="C94" s="518"/>
      <c r="D94" s="495"/>
      <c r="E94" s="494" t="s">
        <v>364</v>
      </c>
      <c r="F94" s="489"/>
      <c r="G94" s="478"/>
      <c r="H94" s="485"/>
      <c r="I94" s="485"/>
      <c r="J94" s="485"/>
      <c r="K94" s="485"/>
      <c r="L94" s="485"/>
      <c r="M94" s="485"/>
      <c r="N94" s="485"/>
      <c r="O94" s="485"/>
      <c r="P94" s="485"/>
      <c r="Q94" s="485"/>
      <c r="R94" s="485"/>
      <c r="S94" s="486"/>
      <c r="T94" s="342"/>
      <c r="U94" s="342"/>
      <c r="V94" s="342"/>
      <c r="W94" s="342"/>
    </row>
    <row r="95" spans="2:23" x14ac:dyDescent="0.25">
      <c r="B95" s="341"/>
      <c r="C95" s="518"/>
      <c r="D95" s="336"/>
      <c r="E95" s="336" t="s">
        <v>353</v>
      </c>
      <c r="F95" s="327">
        <v>339.55</v>
      </c>
      <c r="G95" s="325">
        <v>140</v>
      </c>
      <c r="H95" s="334"/>
      <c r="I95" s="334"/>
      <c r="J95" s="334"/>
      <c r="K95" s="334"/>
      <c r="L95" s="334"/>
      <c r="M95" s="334"/>
      <c r="N95" s="334"/>
      <c r="O95" s="334"/>
      <c r="P95" s="334"/>
      <c r="Q95" s="334"/>
      <c r="R95" s="334"/>
      <c r="S95" s="334"/>
    </row>
    <row r="96" spans="2:23" x14ac:dyDescent="0.25">
      <c r="B96" s="496"/>
      <c r="C96" s="518"/>
      <c r="D96" s="336"/>
      <c r="E96" s="336" t="s">
        <v>354</v>
      </c>
      <c r="F96" s="327">
        <v>355</v>
      </c>
      <c r="G96" s="325">
        <v>138.38999999999999</v>
      </c>
      <c r="H96" s="334"/>
      <c r="I96" s="334"/>
      <c r="J96" s="334"/>
      <c r="K96" s="334"/>
      <c r="L96" s="334"/>
      <c r="M96" s="334"/>
      <c r="N96" s="334"/>
      <c r="O96" s="334"/>
      <c r="P96" s="334"/>
      <c r="Q96" s="334"/>
      <c r="R96" s="334"/>
      <c r="S96" s="334"/>
    </row>
    <row r="97" spans="2:23" x14ac:dyDescent="0.25">
      <c r="B97" s="501"/>
      <c r="C97" s="518"/>
      <c r="D97" s="336"/>
      <c r="E97" s="336" t="s">
        <v>355</v>
      </c>
      <c r="F97" s="327">
        <v>474</v>
      </c>
      <c r="G97" s="325">
        <v>130.02999999999997</v>
      </c>
      <c r="H97" s="334"/>
      <c r="I97" s="334"/>
      <c r="J97" s="334"/>
      <c r="K97" s="334"/>
      <c r="L97" s="334"/>
      <c r="M97" s="334"/>
      <c r="N97" s="334"/>
      <c r="O97" s="334"/>
      <c r="P97" s="334"/>
      <c r="Q97" s="334"/>
      <c r="R97" s="334"/>
      <c r="S97" s="334"/>
    </row>
    <row r="98" spans="2:23" x14ac:dyDescent="0.25">
      <c r="B98" s="501"/>
      <c r="C98" s="518"/>
      <c r="D98" s="336"/>
      <c r="E98" s="336" t="s">
        <v>356</v>
      </c>
      <c r="F98" s="327">
        <v>477.5</v>
      </c>
      <c r="G98" s="325">
        <v>164.67</v>
      </c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4"/>
      <c r="S98" s="334"/>
    </row>
    <row r="99" spans="2:23" x14ac:dyDescent="0.25">
      <c r="B99" s="501"/>
      <c r="C99" s="518"/>
      <c r="D99" s="336"/>
      <c r="E99" s="336" t="s">
        <v>357</v>
      </c>
      <c r="F99" s="327">
        <v>546.91</v>
      </c>
      <c r="G99" s="325">
        <v>154.88999999999999</v>
      </c>
      <c r="H99" s="334"/>
      <c r="I99" s="334"/>
      <c r="J99" s="334"/>
      <c r="K99" s="334"/>
      <c r="L99" s="334"/>
      <c r="M99" s="334"/>
      <c r="N99" s="334"/>
      <c r="O99" s="334"/>
      <c r="P99" s="334"/>
      <c r="Q99" s="334"/>
      <c r="R99" s="334"/>
      <c r="S99" s="334"/>
    </row>
    <row r="100" spans="2:23" x14ac:dyDescent="0.25">
      <c r="B100" s="501"/>
      <c r="C100" s="518"/>
      <c r="D100" s="336"/>
      <c r="E100" s="336" t="s">
        <v>358</v>
      </c>
      <c r="F100" s="327">
        <v>558</v>
      </c>
      <c r="G100" s="325">
        <v>157.23999999999998</v>
      </c>
      <c r="H100" s="334"/>
      <c r="I100" s="334"/>
      <c r="J100" s="334"/>
      <c r="K100" s="334"/>
      <c r="L100" s="334"/>
      <c r="M100" s="334"/>
      <c r="N100" s="334"/>
      <c r="O100" s="334"/>
      <c r="P100" s="334"/>
      <c r="Q100" s="334"/>
      <c r="R100" s="334"/>
      <c r="S100" s="334"/>
    </row>
    <row r="101" spans="2:23" x14ac:dyDescent="0.25">
      <c r="B101" s="501"/>
      <c r="C101" s="518"/>
      <c r="D101" s="336"/>
      <c r="E101" s="336" t="s">
        <v>359</v>
      </c>
      <c r="F101" s="327">
        <v>570</v>
      </c>
      <c r="G101" s="325">
        <v>158.04</v>
      </c>
      <c r="H101" s="334"/>
      <c r="I101" s="334"/>
      <c r="J101" s="334"/>
      <c r="K101" s="334"/>
      <c r="L101" s="334"/>
      <c r="M101" s="334"/>
      <c r="N101" s="334"/>
      <c r="O101" s="334"/>
      <c r="P101" s="334"/>
      <c r="Q101" s="334"/>
      <c r="R101" s="334"/>
      <c r="S101" s="334"/>
    </row>
    <row r="102" spans="2:23" x14ac:dyDescent="0.25">
      <c r="B102" s="501"/>
      <c r="C102" s="518"/>
      <c r="D102" s="336"/>
      <c r="E102" s="336" t="s">
        <v>360</v>
      </c>
      <c r="F102" s="327">
        <v>215.99</v>
      </c>
      <c r="G102" s="325">
        <v>106.67</v>
      </c>
      <c r="H102" s="334"/>
      <c r="I102" s="334"/>
      <c r="J102" s="334"/>
      <c r="K102" s="334"/>
      <c r="L102" s="334"/>
      <c r="M102" s="334"/>
      <c r="N102" s="334"/>
      <c r="O102" s="334"/>
      <c r="P102" s="334"/>
      <c r="Q102" s="334"/>
      <c r="R102" s="334"/>
      <c r="S102" s="334"/>
    </row>
    <row r="103" spans="2:23" x14ac:dyDescent="0.25">
      <c r="B103" s="501"/>
      <c r="C103" s="518"/>
      <c r="D103" s="336"/>
      <c r="E103" s="336" t="s">
        <v>361</v>
      </c>
      <c r="F103" s="327">
        <v>227.83</v>
      </c>
      <c r="G103" s="325">
        <v>98.23</v>
      </c>
      <c r="H103" s="334"/>
      <c r="I103" s="334"/>
      <c r="J103" s="334"/>
      <c r="K103" s="334"/>
      <c r="L103" s="334"/>
      <c r="M103" s="334"/>
      <c r="N103" s="334"/>
      <c r="O103" s="334"/>
      <c r="P103" s="334"/>
      <c r="Q103" s="334"/>
      <c r="R103" s="334"/>
      <c r="S103" s="334"/>
    </row>
    <row r="104" spans="2:23" x14ac:dyDescent="0.25">
      <c r="B104" s="501"/>
      <c r="C104" s="518"/>
      <c r="D104" s="336"/>
      <c r="E104" s="336" t="s">
        <v>362</v>
      </c>
      <c r="F104" s="327">
        <v>248.48</v>
      </c>
      <c r="G104" s="325">
        <v>105.89</v>
      </c>
      <c r="H104" s="334"/>
      <c r="I104" s="334"/>
      <c r="J104" s="334"/>
      <c r="K104" s="334"/>
      <c r="L104" s="334"/>
      <c r="M104" s="334"/>
      <c r="N104" s="334"/>
      <c r="O104" s="334"/>
      <c r="P104" s="334"/>
      <c r="Q104" s="334"/>
      <c r="R104" s="334"/>
      <c r="S104" s="334"/>
    </row>
    <row r="105" spans="2:23" x14ac:dyDescent="0.25">
      <c r="B105" s="501"/>
      <c r="C105" s="518"/>
      <c r="D105" s="336"/>
      <c r="E105" s="336" t="s">
        <v>363</v>
      </c>
      <c r="F105" s="327">
        <v>255.2</v>
      </c>
      <c r="G105" s="325">
        <v>123.67</v>
      </c>
      <c r="H105" s="334"/>
      <c r="I105" s="334"/>
      <c r="J105" s="334"/>
      <c r="K105" s="334"/>
      <c r="L105" s="334"/>
      <c r="M105" s="334"/>
      <c r="N105" s="334"/>
      <c r="O105" s="334"/>
      <c r="P105" s="334"/>
      <c r="Q105" s="334"/>
      <c r="R105" s="334"/>
      <c r="S105" s="334"/>
    </row>
    <row r="106" spans="2:23" s="324" customFormat="1" x14ac:dyDescent="0.25">
      <c r="B106" s="341"/>
      <c r="C106" s="518"/>
      <c r="D106" s="467"/>
      <c r="E106" s="468"/>
      <c r="F106" s="469"/>
      <c r="G106" s="469"/>
      <c r="H106" s="468"/>
      <c r="I106" s="468"/>
      <c r="J106" s="468"/>
      <c r="K106" s="468"/>
      <c r="L106" s="468"/>
      <c r="M106" s="468"/>
      <c r="N106" s="468"/>
      <c r="O106" s="468"/>
      <c r="P106" s="468"/>
      <c r="Q106" s="468"/>
      <c r="R106" s="468"/>
      <c r="S106" s="470"/>
    </row>
    <row r="107" spans="2:23" x14ac:dyDescent="0.25">
      <c r="B107" s="482"/>
      <c r="C107" s="481"/>
      <c r="D107" s="495"/>
      <c r="E107" s="494" t="s">
        <v>378</v>
      </c>
      <c r="F107" s="489"/>
      <c r="G107" s="478"/>
      <c r="H107" s="485"/>
      <c r="I107" s="485"/>
      <c r="J107" s="485"/>
      <c r="K107" s="485"/>
      <c r="L107" s="485"/>
      <c r="M107" s="485"/>
      <c r="N107" s="485"/>
      <c r="O107" s="485"/>
      <c r="P107" s="485"/>
      <c r="Q107" s="485"/>
      <c r="R107" s="485"/>
      <c r="S107" s="486"/>
      <c r="T107" s="342"/>
      <c r="U107" s="342"/>
      <c r="V107" s="342"/>
      <c r="W107" s="342"/>
    </row>
    <row r="108" spans="2:23" x14ac:dyDescent="0.25">
      <c r="B108" s="482"/>
      <c r="C108" s="481"/>
      <c r="D108" s="336"/>
      <c r="E108" s="336" t="s">
        <v>365</v>
      </c>
      <c r="F108" s="327">
        <v>366</v>
      </c>
      <c r="G108" s="325">
        <v>194.62</v>
      </c>
      <c r="H108" s="334"/>
      <c r="I108" s="334"/>
      <c r="J108" s="334"/>
      <c r="K108" s="334"/>
      <c r="L108" s="334"/>
      <c r="M108" s="334"/>
      <c r="N108" s="334"/>
      <c r="O108" s="334"/>
      <c r="P108" s="334"/>
      <c r="Q108" s="334"/>
      <c r="R108" s="334"/>
      <c r="S108" s="334"/>
    </row>
    <row r="109" spans="2:23" x14ac:dyDescent="0.25">
      <c r="B109" s="501"/>
      <c r="C109" s="500"/>
      <c r="D109" s="336"/>
      <c r="E109" s="336" t="s">
        <v>366</v>
      </c>
      <c r="F109" s="327">
        <v>241</v>
      </c>
      <c r="G109" s="325">
        <v>210.56</v>
      </c>
      <c r="H109" s="334"/>
      <c r="I109" s="334"/>
      <c r="J109" s="334"/>
      <c r="K109" s="334"/>
      <c r="L109" s="334"/>
      <c r="M109" s="334"/>
      <c r="N109" s="334"/>
      <c r="O109" s="334"/>
      <c r="P109" s="334"/>
      <c r="Q109" s="334"/>
      <c r="R109" s="334"/>
      <c r="S109" s="334"/>
    </row>
    <row r="110" spans="2:23" x14ac:dyDescent="0.25">
      <c r="B110" s="501"/>
      <c r="C110" s="500"/>
      <c r="D110" s="336"/>
      <c r="E110" s="336" t="s">
        <v>367</v>
      </c>
      <c r="F110" s="327">
        <v>342</v>
      </c>
      <c r="G110" s="325">
        <v>177.93</v>
      </c>
      <c r="H110" s="334"/>
      <c r="I110" s="334"/>
      <c r="J110" s="334"/>
      <c r="K110" s="334"/>
      <c r="L110" s="334"/>
      <c r="M110" s="334"/>
      <c r="N110" s="334"/>
      <c r="O110" s="334"/>
      <c r="P110" s="334"/>
      <c r="Q110" s="334"/>
      <c r="R110" s="334"/>
      <c r="S110" s="334"/>
    </row>
    <row r="111" spans="2:23" x14ac:dyDescent="0.25">
      <c r="B111" s="501"/>
      <c r="C111" s="500"/>
      <c r="D111" s="336"/>
      <c r="E111" s="336" t="s">
        <v>368</v>
      </c>
      <c r="F111" s="327">
        <v>213</v>
      </c>
      <c r="G111" s="325">
        <v>188.5</v>
      </c>
      <c r="H111" s="334"/>
      <c r="I111" s="334"/>
      <c r="J111" s="334"/>
      <c r="K111" s="334"/>
      <c r="L111" s="334"/>
      <c r="M111" s="334"/>
      <c r="N111" s="334"/>
      <c r="O111" s="334"/>
      <c r="P111" s="334"/>
      <c r="Q111" s="334"/>
      <c r="R111" s="334"/>
      <c r="S111" s="334"/>
    </row>
    <row r="112" spans="2:23" x14ac:dyDescent="0.25">
      <c r="B112" s="501"/>
      <c r="C112" s="500"/>
      <c r="D112" s="336"/>
      <c r="E112" s="336" t="s">
        <v>369</v>
      </c>
      <c r="F112" s="327">
        <v>430</v>
      </c>
      <c r="G112" s="325">
        <v>196.48</v>
      </c>
      <c r="H112" s="334"/>
      <c r="I112" s="334"/>
      <c r="J112" s="334"/>
      <c r="K112" s="334"/>
      <c r="L112" s="334"/>
      <c r="M112" s="334"/>
      <c r="N112" s="334"/>
      <c r="O112" s="334"/>
      <c r="P112" s="334"/>
      <c r="Q112" s="334"/>
      <c r="R112" s="334"/>
      <c r="S112" s="334"/>
    </row>
    <row r="113" spans="2:23" x14ac:dyDescent="0.25">
      <c r="B113" s="501"/>
      <c r="C113" s="500"/>
      <c r="D113" s="336"/>
      <c r="E113" s="336" t="s">
        <v>370</v>
      </c>
      <c r="F113" s="327">
        <v>400</v>
      </c>
      <c r="G113" s="325">
        <v>204.75</v>
      </c>
      <c r="H113" s="334"/>
      <c r="I113" s="334"/>
      <c r="J113" s="334"/>
      <c r="K113" s="334"/>
      <c r="L113" s="334"/>
      <c r="M113" s="334"/>
      <c r="N113" s="334"/>
      <c r="O113" s="334"/>
      <c r="P113" s="334"/>
      <c r="Q113" s="334"/>
      <c r="R113" s="334"/>
      <c r="S113" s="334"/>
    </row>
    <row r="114" spans="2:23" x14ac:dyDescent="0.25">
      <c r="B114" s="501"/>
      <c r="C114" s="500"/>
      <c r="D114" s="336"/>
      <c r="E114" s="336" t="s">
        <v>371</v>
      </c>
      <c r="F114" s="327">
        <v>349</v>
      </c>
      <c r="G114" s="325">
        <v>150.12</v>
      </c>
      <c r="H114" s="334"/>
      <c r="I114" s="334"/>
      <c r="J114" s="334"/>
      <c r="K114" s="334"/>
      <c r="L114" s="334"/>
      <c r="M114" s="334"/>
      <c r="N114" s="334"/>
      <c r="O114" s="334"/>
      <c r="P114" s="334"/>
      <c r="Q114" s="334"/>
      <c r="R114" s="334"/>
      <c r="S114" s="334"/>
    </row>
    <row r="115" spans="2:23" x14ac:dyDescent="0.25">
      <c r="B115" s="501"/>
      <c r="C115" s="500"/>
      <c r="D115" s="336"/>
      <c r="E115" s="336" t="s">
        <v>372</v>
      </c>
      <c r="F115" s="327">
        <v>249</v>
      </c>
      <c r="G115" s="325">
        <v>158.92000000000002</v>
      </c>
      <c r="H115" s="334"/>
      <c r="I115" s="334"/>
      <c r="J115" s="334"/>
      <c r="K115" s="334"/>
      <c r="L115" s="334"/>
      <c r="M115" s="334"/>
      <c r="N115" s="334"/>
      <c r="O115" s="334"/>
      <c r="P115" s="334"/>
      <c r="Q115" s="334"/>
      <c r="R115" s="334"/>
      <c r="S115" s="334"/>
    </row>
    <row r="116" spans="2:23" x14ac:dyDescent="0.25">
      <c r="B116" s="501"/>
      <c r="C116" s="500"/>
      <c r="D116" s="336"/>
      <c r="E116" s="336" t="s">
        <v>373</v>
      </c>
      <c r="F116" s="327">
        <v>507</v>
      </c>
      <c r="G116" s="325">
        <v>111.54</v>
      </c>
      <c r="H116" s="334"/>
      <c r="I116" s="334"/>
      <c r="J116" s="334"/>
      <c r="K116" s="334"/>
      <c r="L116" s="334"/>
      <c r="M116" s="334"/>
      <c r="N116" s="334"/>
      <c r="O116" s="334"/>
      <c r="P116" s="334"/>
      <c r="Q116" s="334"/>
      <c r="R116" s="334"/>
      <c r="S116" s="334"/>
    </row>
    <row r="117" spans="2:23" x14ac:dyDescent="0.25">
      <c r="B117" s="501"/>
      <c r="C117" s="500"/>
      <c r="D117" s="336"/>
      <c r="E117" s="336" t="s">
        <v>374</v>
      </c>
      <c r="F117" s="327">
        <v>491</v>
      </c>
      <c r="G117" s="325">
        <v>171.85</v>
      </c>
      <c r="H117" s="334"/>
      <c r="I117" s="334"/>
      <c r="J117" s="334"/>
      <c r="K117" s="334"/>
      <c r="L117" s="334"/>
      <c r="M117" s="334"/>
      <c r="N117" s="334"/>
      <c r="O117" s="334"/>
      <c r="P117" s="334"/>
      <c r="Q117" s="334"/>
      <c r="R117" s="334"/>
      <c r="S117" s="334"/>
    </row>
    <row r="118" spans="2:23" x14ac:dyDescent="0.25">
      <c r="B118" s="501"/>
      <c r="C118" s="500"/>
      <c r="D118" s="336"/>
      <c r="E118" s="336" t="s">
        <v>375</v>
      </c>
      <c r="F118" s="327">
        <v>441</v>
      </c>
      <c r="G118" s="325">
        <v>167.57999999999998</v>
      </c>
      <c r="H118" s="334"/>
      <c r="I118" s="334"/>
      <c r="J118" s="334"/>
      <c r="K118" s="334"/>
      <c r="L118" s="334"/>
      <c r="M118" s="334"/>
      <c r="N118" s="334"/>
      <c r="O118" s="334"/>
      <c r="P118" s="334"/>
      <c r="Q118" s="334"/>
      <c r="R118" s="334"/>
      <c r="S118" s="334"/>
    </row>
    <row r="119" spans="2:23" x14ac:dyDescent="0.25">
      <c r="B119" s="501"/>
      <c r="C119" s="500"/>
      <c r="D119" s="336"/>
      <c r="E119" s="336" t="s">
        <v>376</v>
      </c>
      <c r="F119" s="327">
        <v>365</v>
      </c>
      <c r="G119" s="325">
        <v>141.12</v>
      </c>
      <c r="H119" s="334"/>
      <c r="I119" s="334"/>
      <c r="J119" s="334"/>
      <c r="K119" s="334"/>
      <c r="L119" s="334"/>
      <c r="M119" s="334"/>
      <c r="N119" s="334"/>
      <c r="O119" s="334"/>
      <c r="P119" s="334"/>
      <c r="Q119" s="334"/>
      <c r="R119" s="334"/>
      <c r="S119" s="334"/>
    </row>
    <row r="120" spans="2:23" x14ac:dyDescent="0.25">
      <c r="B120" s="501"/>
      <c r="C120" s="500"/>
      <c r="D120" s="336"/>
      <c r="E120" s="336" t="s">
        <v>369</v>
      </c>
      <c r="F120" s="327">
        <v>430</v>
      </c>
      <c r="G120" s="325">
        <v>167.7</v>
      </c>
      <c r="H120" s="334"/>
      <c r="I120" s="334"/>
      <c r="J120" s="334"/>
      <c r="K120" s="334"/>
      <c r="L120" s="334"/>
      <c r="M120" s="334"/>
      <c r="N120" s="334"/>
      <c r="O120" s="334"/>
      <c r="P120" s="334"/>
      <c r="Q120" s="334"/>
      <c r="R120" s="334"/>
      <c r="S120" s="334"/>
    </row>
    <row r="121" spans="2:23" x14ac:dyDescent="0.25">
      <c r="B121" s="501"/>
      <c r="C121" s="500"/>
      <c r="D121" s="336"/>
      <c r="E121" s="336" t="s">
        <v>377</v>
      </c>
      <c r="F121" s="327">
        <v>300</v>
      </c>
      <c r="G121" s="325">
        <v>143.36000000000001</v>
      </c>
      <c r="H121" s="334"/>
      <c r="I121" s="334"/>
      <c r="J121" s="334"/>
      <c r="K121" s="334"/>
      <c r="L121" s="334"/>
      <c r="M121" s="334"/>
      <c r="N121" s="334"/>
      <c r="O121" s="334"/>
      <c r="P121" s="334"/>
      <c r="Q121" s="334"/>
      <c r="R121" s="334"/>
      <c r="S121" s="334"/>
    </row>
    <row r="122" spans="2:23" x14ac:dyDescent="0.25">
      <c r="B122" s="496"/>
      <c r="C122" s="497"/>
      <c r="D122" s="336"/>
      <c r="E122" s="336"/>
      <c r="F122" s="502"/>
      <c r="G122" s="503"/>
      <c r="H122" s="475"/>
      <c r="I122" s="475"/>
      <c r="J122" s="475"/>
      <c r="K122" s="475"/>
      <c r="L122" s="475"/>
      <c r="M122" s="475"/>
      <c r="N122" s="475"/>
      <c r="O122" s="475"/>
      <c r="P122" s="475"/>
      <c r="Q122" s="475"/>
      <c r="R122" s="475"/>
      <c r="S122" s="484"/>
    </row>
    <row r="123" spans="2:23" x14ac:dyDescent="0.25">
      <c r="B123" s="496"/>
      <c r="C123" s="497"/>
      <c r="D123" s="495"/>
      <c r="E123" s="494" t="s">
        <v>393</v>
      </c>
      <c r="F123" s="489"/>
      <c r="G123" s="478"/>
      <c r="H123" s="485"/>
      <c r="I123" s="485"/>
      <c r="J123" s="485"/>
      <c r="K123" s="485"/>
      <c r="L123" s="485"/>
      <c r="M123" s="485"/>
      <c r="N123" s="485"/>
      <c r="O123" s="485"/>
      <c r="P123" s="485"/>
      <c r="Q123" s="485"/>
      <c r="R123" s="485"/>
      <c r="S123" s="486"/>
      <c r="T123" s="342"/>
      <c r="U123" s="342"/>
      <c r="V123" s="342"/>
      <c r="W123" s="342"/>
    </row>
    <row r="124" spans="2:23" x14ac:dyDescent="0.25">
      <c r="B124" s="496"/>
      <c r="C124" s="497"/>
      <c r="D124" s="336"/>
      <c r="E124" s="336" t="s">
        <v>379</v>
      </c>
      <c r="F124" s="327">
        <v>847</v>
      </c>
      <c r="G124" s="325"/>
      <c r="H124" s="334"/>
      <c r="I124" s="334"/>
      <c r="J124" s="334"/>
      <c r="K124" s="334"/>
      <c r="L124" s="334"/>
      <c r="M124" s="334"/>
      <c r="N124" s="334"/>
      <c r="O124" s="334"/>
      <c r="P124" s="334"/>
      <c r="Q124" s="334"/>
      <c r="R124" s="334"/>
      <c r="S124" s="334"/>
    </row>
    <row r="125" spans="2:23" x14ac:dyDescent="0.25">
      <c r="B125" s="501"/>
      <c r="C125" s="500"/>
      <c r="D125" s="336"/>
      <c r="E125" s="336" t="s">
        <v>380</v>
      </c>
      <c r="F125" s="327">
        <v>649</v>
      </c>
      <c r="G125" s="325"/>
      <c r="H125" s="334"/>
      <c r="I125" s="334"/>
      <c r="J125" s="334"/>
      <c r="K125" s="334"/>
      <c r="L125" s="334"/>
      <c r="M125" s="334"/>
      <c r="N125" s="334"/>
      <c r="O125" s="334"/>
      <c r="P125" s="334"/>
      <c r="Q125" s="334"/>
      <c r="R125" s="334"/>
      <c r="S125" s="334"/>
    </row>
    <row r="126" spans="2:23" x14ac:dyDescent="0.25">
      <c r="B126" s="501"/>
      <c r="C126" s="500"/>
      <c r="D126" s="336"/>
      <c r="E126" s="336" t="s">
        <v>381</v>
      </c>
      <c r="F126" s="327">
        <v>425</v>
      </c>
      <c r="G126" s="325"/>
      <c r="H126" s="334"/>
      <c r="I126" s="334"/>
      <c r="J126" s="334"/>
      <c r="K126" s="334"/>
      <c r="L126" s="334"/>
      <c r="M126" s="334"/>
      <c r="N126" s="334"/>
      <c r="O126" s="334"/>
      <c r="P126" s="334"/>
      <c r="Q126" s="334"/>
      <c r="R126" s="334"/>
      <c r="S126" s="334"/>
    </row>
    <row r="127" spans="2:23" x14ac:dyDescent="0.25">
      <c r="B127" s="501"/>
      <c r="C127" s="500"/>
      <c r="D127" s="336"/>
      <c r="E127" s="336" t="s">
        <v>382</v>
      </c>
      <c r="F127" s="327">
        <v>390</v>
      </c>
      <c r="G127" s="325"/>
      <c r="H127" s="334"/>
      <c r="I127" s="334"/>
      <c r="J127" s="334"/>
      <c r="K127" s="334"/>
      <c r="L127" s="334"/>
      <c r="M127" s="334"/>
      <c r="N127" s="334"/>
      <c r="O127" s="334"/>
      <c r="P127" s="334"/>
      <c r="Q127" s="334"/>
      <c r="R127" s="334"/>
      <c r="S127" s="334"/>
    </row>
    <row r="128" spans="2:23" x14ac:dyDescent="0.25">
      <c r="B128" s="501"/>
      <c r="C128" s="500"/>
      <c r="D128" s="336"/>
      <c r="E128" s="336" t="s">
        <v>383</v>
      </c>
      <c r="F128" s="327">
        <v>357</v>
      </c>
      <c r="G128" s="325"/>
      <c r="H128" s="334"/>
      <c r="I128" s="334"/>
      <c r="J128" s="334"/>
      <c r="K128" s="334"/>
      <c r="L128" s="334"/>
      <c r="M128" s="334"/>
      <c r="N128" s="334"/>
      <c r="O128" s="334"/>
      <c r="P128" s="334"/>
      <c r="Q128" s="334"/>
      <c r="R128" s="334"/>
      <c r="S128" s="334"/>
    </row>
    <row r="129" spans="2:23" x14ac:dyDescent="0.25">
      <c r="B129" s="501"/>
      <c r="C129" s="500"/>
      <c r="D129" s="336"/>
      <c r="E129" s="336" t="s">
        <v>384</v>
      </c>
      <c r="F129" s="327">
        <v>286</v>
      </c>
      <c r="G129" s="325"/>
      <c r="H129" s="334"/>
      <c r="I129" s="334"/>
      <c r="J129" s="334"/>
      <c r="K129" s="334"/>
      <c r="L129" s="334"/>
      <c r="M129" s="334"/>
      <c r="N129" s="334"/>
      <c r="O129" s="334"/>
      <c r="P129" s="334"/>
      <c r="Q129" s="334"/>
      <c r="R129" s="334"/>
      <c r="S129" s="334"/>
    </row>
    <row r="130" spans="2:23" x14ac:dyDescent="0.25">
      <c r="B130" s="501"/>
      <c r="C130" s="500"/>
      <c r="D130" s="336"/>
      <c r="E130" s="336" t="s">
        <v>385</v>
      </c>
      <c r="F130" s="327">
        <v>281</v>
      </c>
      <c r="G130" s="325"/>
      <c r="H130" s="334"/>
      <c r="I130" s="334"/>
      <c r="J130" s="334"/>
      <c r="K130" s="334"/>
      <c r="L130" s="334"/>
      <c r="M130" s="334"/>
      <c r="N130" s="334"/>
      <c r="O130" s="334"/>
      <c r="P130" s="334"/>
      <c r="Q130" s="334"/>
      <c r="R130" s="334"/>
      <c r="S130" s="334"/>
    </row>
    <row r="131" spans="2:23" x14ac:dyDescent="0.25">
      <c r="B131" s="501"/>
      <c r="C131" s="500"/>
      <c r="D131" s="336"/>
      <c r="E131" s="336" t="s">
        <v>386</v>
      </c>
      <c r="F131" s="327">
        <v>268</v>
      </c>
      <c r="G131" s="325"/>
      <c r="H131" s="334"/>
      <c r="I131" s="334"/>
      <c r="J131" s="334"/>
      <c r="K131" s="334"/>
      <c r="L131" s="334"/>
      <c r="M131" s="334"/>
      <c r="N131" s="334"/>
      <c r="O131" s="334"/>
      <c r="P131" s="334"/>
      <c r="Q131" s="334"/>
      <c r="R131" s="334"/>
      <c r="S131" s="334"/>
    </row>
    <row r="132" spans="2:23" x14ac:dyDescent="0.25">
      <c r="B132" s="501"/>
      <c r="C132" s="500"/>
      <c r="D132" s="336"/>
      <c r="E132" s="336" t="s">
        <v>387</v>
      </c>
      <c r="F132" s="327">
        <v>249</v>
      </c>
      <c r="G132" s="325"/>
      <c r="H132" s="334"/>
      <c r="I132" s="334"/>
      <c r="J132" s="334"/>
      <c r="K132" s="334"/>
      <c r="L132" s="334"/>
      <c r="M132" s="334"/>
      <c r="N132" s="334"/>
      <c r="O132" s="334"/>
      <c r="P132" s="334"/>
      <c r="Q132" s="334"/>
      <c r="R132" s="334"/>
      <c r="S132" s="334"/>
    </row>
    <row r="133" spans="2:23" x14ac:dyDescent="0.25">
      <c r="B133" s="501"/>
      <c r="C133" s="500"/>
      <c r="D133" s="336"/>
      <c r="E133" s="336" t="s">
        <v>388</v>
      </c>
      <c r="F133" s="327">
        <v>248</v>
      </c>
      <c r="G133" s="325"/>
      <c r="H133" s="334"/>
      <c r="I133" s="334"/>
      <c r="J133" s="334"/>
      <c r="K133" s="334"/>
      <c r="L133" s="334"/>
      <c r="M133" s="334"/>
      <c r="N133" s="334"/>
      <c r="O133" s="334"/>
      <c r="P133" s="334"/>
      <c r="Q133" s="334"/>
      <c r="R133" s="334"/>
      <c r="S133" s="334"/>
    </row>
    <row r="134" spans="2:23" x14ac:dyDescent="0.25">
      <c r="B134" s="501"/>
      <c r="C134" s="500"/>
      <c r="D134" s="336"/>
      <c r="E134" s="336" t="s">
        <v>389</v>
      </c>
      <c r="F134" s="327">
        <v>243</v>
      </c>
      <c r="G134" s="325"/>
      <c r="H134" s="334"/>
      <c r="I134" s="334"/>
      <c r="J134" s="334"/>
      <c r="K134" s="334"/>
      <c r="L134" s="334"/>
      <c r="M134" s="334"/>
      <c r="N134" s="334"/>
      <c r="O134" s="334"/>
      <c r="P134" s="334"/>
      <c r="Q134" s="334"/>
      <c r="R134" s="334"/>
      <c r="S134" s="334"/>
    </row>
    <row r="135" spans="2:23" x14ac:dyDescent="0.25">
      <c r="B135" s="501"/>
      <c r="C135" s="500"/>
      <c r="D135" s="336"/>
      <c r="E135" s="336" t="s">
        <v>390</v>
      </c>
      <c r="F135" s="327">
        <v>242</v>
      </c>
      <c r="G135" s="325"/>
      <c r="H135" s="334"/>
      <c r="I135" s="334"/>
      <c r="J135" s="334"/>
      <c r="K135" s="334"/>
      <c r="L135" s="334"/>
      <c r="M135" s="334"/>
      <c r="N135" s="334"/>
      <c r="O135" s="334"/>
      <c r="P135" s="334"/>
      <c r="Q135" s="334"/>
      <c r="R135" s="334"/>
      <c r="S135" s="334"/>
    </row>
    <row r="136" spans="2:23" x14ac:dyDescent="0.25">
      <c r="B136" s="501"/>
      <c r="C136" s="500"/>
      <c r="D136" s="336"/>
      <c r="E136" s="336" t="s">
        <v>391</v>
      </c>
      <c r="F136" s="327">
        <v>224</v>
      </c>
      <c r="G136" s="325"/>
      <c r="H136" s="334"/>
      <c r="I136" s="334"/>
      <c r="J136" s="334"/>
      <c r="K136" s="334"/>
      <c r="L136" s="334"/>
      <c r="M136" s="334"/>
      <c r="N136" s="334"/>
      <c r="O136" s="334"/>
      <c r="P136" s="334"/>
      <c r="Q136" s="334"/>
      <c r="R136" s="334"/>
      <c r="S136" s="334"/>
    </row>
    <row r="137" spans="2:23" x14ac:dyDescent="0.25">
      <c r="B137" s="501"/>
      <c r="C137" s="500"/>
      <c r="D137" s="336"/>
      <c r="E137" s="336" t="s">
        <v>392</v>
      </c>
      <c r="F137" s="327">
        <v>319</v>
      </c>
      <c r="G137" s="325"/>
      <c r="H137" s="334"/>
      <c r="I137" s="334"/>
      <c r="J137" s="334"/>
      <c r="K137" s="334"/>
      <c r="L137" s="334"/>
      <c r="M137" s="334"/>
      <c r="N137" s="334"/>
      <c r="O137" s="334"/>
      <c r="P137" s="334"/>
      <c r="Q137" s="334"/>
      <c r="R137" s="334"/>
      <c r="S137" s="334"/>
    </row>
    <row r="138" spans="2:23" x14ac:dyDescent="0.25">
      <c r="B138" s="501"/>
      <c r="C138" s="500"/>
      <c r="D138" s="336"/>
      <c r="E138" s="336"/>
      <c r="F138" s="327"/>
      <c r="G138" s="325"/>
      <c r="H138" s="334"/>
      <c r="I138" s="334"/>
      <c r="J138" s="334"/>
      <c r="K138" s="334"/>
      <c r="L138" s="334"/>
      <c r="M138" s="334"/>
      <c r="N138" s="334"/>
      <c r="O138" s="334"/>
      <c r="P138" s="334"/>
      <c r="Q138" s="334"/>
      <c r="R138" s="334"/>
      <c r="S138" s="334"/>
    </row>
    <row r="139" spans="2:23" x14ac:dyDescent="0.25">
      <c r="B139" s="501"/>
      <c r="C139" s="500"/>
      <c r="D139" s="495"/>
      <c r="E139" s="494" t="s">
        <v>406</v>
      </c>
      <c r="F139" s="489"/>
      <c r="G139" s="478"/>
      <c r="H139" s="485"/>
      <c r="I139" s="485"/>
      <c r="J139" s="485"/>
      <c r="K139" s="485"/>
      <c r="L139" s="485"/>
      <c r="M139" s="485"/>
      <c r="N139" s="485"/>
      <c r="O139" s="485"/>
      <c r="P139" s="485"/>
      <c r="Q139" s="485"/>
      <c r="R139" s="485"/>
      <c r="S139" s="486"/>
      <c r="T139" s="342"/>
      <c r="U139" s="342"/>
      <c r="V139" s="342"/>
      <c r="W139" s="342"/>
    </row>
    <row r="140" spans="2:23" x14ac:dyDescent="0.25">
      <c r="B140" s="501"/>
      <c r="C140" s="500"/>
      <c r="D140" s="336"/>
      <c r="E140" s="336" t="s">
        <v>394</v>
      </c>
      <c r="F140" s="327">
        <v>625</v>
      </c>
      <c r="G140" s="325"/>
      <c r="H140" s="334"/>
      <c r="I140" s="334"/>
      <c r="J140" s="334"/>
      <c r="K140" s="334"/>
      <c r="L140" s="334"/>
      <c r="M140" s="334"/>
      <c r="N140" s="334"/>
      <c r="O140" s="334"/>
      <c r="P140" s="334"/>
      <c r="Q140" s="334"/>
      <c r="R140" s="334"/>
      <c r="S140" s="334"/>
    </row>
    <row r="141" spans="2:23" x14ac:dyDescent="0.25">
      <c r="B141" s="501"/>
      <c r="C141" s="500"/>
      <c r="D141" s="336"/>
      <c r="E141" s="336" t="s">
        <v>395</v>
      </c>
      <c r="F141" s="327">
        <v>488</v>
      </c>
      <c r="G141" s="325"/>
      <c r="H141" s="334"/>
      <c r="I141" s="334"/>
      <c r="J141" s="334"/>
      <c r="K141" s="334"/>
      <c r="L141" s="334"/>
      <c r="M141" s="334"/>
      <c r="N141" s="334"/>
      <c r="O141" s="334"/>
      <c r="P141" s="334"/>
      <c r="Q141" s="334"/>
      <c r="R141" s="334"/>
      <c r="S141" s="334"/>
    </row>
    <row r="142" spans="2:23" x14ac:dyDescent="0.25">
      <c r="B142" s="501"/>
      <c r="C142" s="500"/>
      <c r="D142" s="336"/>
      <c r="E142" s="336" t="s">
        <v>396</v>
      </c>
      <c r="F142" s="327">
        <v>438</v>
      </c>
      <c r="G142" s="325"/>
      <c r="H142" s="334"/>
      <c r="I142" s="334"/>
      <c r="J142" s="334"/>
      <c r="K142" s="334"/>
      <c r="L142" s="334"/>
      <c r="M142" s="334"/>
      <c r="N142" s="334"/>
      <c r="O142" s="334"/>
      <c r="P142" s="334"/>
      <c r="Q142" s="334"/>
      <c r="R142" s="334"/>
      <c r="S142" s="334"/>
    </row>
    <row r="143" spans="2:23" x14ac:dyDescent="0.25">
      <c r="B143" s="501"/>
      <c r="C143" s="500"/>
      <c r="D143" s="336"/>
      <c r="E143" s="336" t="s">
        <v>397</v>
      </c>
      <c r="F143" s="327">
        <v>321</v>
      </c>
      <c r="G143" s="325"/>
      <c r="H143" s="334"/>
      <c r="I143" s="334"/>
      <c r="J143" s="334"/>
      <c r="K143" s="334"/>
      <c r="L143" s="334"/>
      <c r="M143" s="334"/>
      <c r="N143" s="334"/>
      <c r="O143" s="334"/>
      <c r="P143" s="334"/>
      <c r="Q143" s="334"/>
      <c r="R143" s="334"/>
      <c r="S143" s="334"/>
    </row>
    <row r="144" spans="2:23" x14ac:dyDescent="0.25">
      <c r="B144" s="501"/>
      <c r="C144" s="500"/>
      <c r="D144" s="336"/>
      <c r="E144" s="336" t="s">
        <v>398</v>
      </c>
      <c r="F144" s="327">
        <v>293</v>
      </c>
      <c r="G144" s="325"/>
      <c r="H144" s="334"/>
      <c r="I144" s="334"/>
      <c r="J144" s="334"/>
      <c r="K144" s="334"/>
      <c r="L144" s="334"/>
      <c r="M144" s="334"/>
      <c r="N144" s="334"/>
      <c r="O144" s="334"/>
      <c r="P144" s="334"/>
      <c r="Q144" s="334"/>
      <c r="R144" s="334"/>
      <c r="S144" s="334"/>
    </row>
    <row r="145" spans="2:19" x14ac:dyDescent="0.25">
      <c r="B145" s="501"/>
      <c r="C145" s="500"/>
      <c r="D145" s="336"/>
      <c r="E145" s="336" t="s">
        <v>399</v>
      </c>
      <c r="F145" s="327">
        <v>280</v>
      </c>
      <c r="G145" s="325"/>
      <c r="H145" s="334"/>
      <c r="I145" s="334"/>
      <c r="J145" s="334"/>
      <c r="K145" s="334"/>
      <c r="L145" s="334"/>
      <c r="M145" s="334"/>
      <c r="N145" s="334"/>
      <c r="O145" s="334"/>
      <c r="P145" s="334"/>
      <c r="Q145" s="334"/>
      <c r="R145" s="334"/>
      <c r="S145" s="334"/>
    </row>
    <row r="146" spans="2:19" x14ac:dyDescent="0.25">
      <c r="B146" s="501"/>
      <c r="C146" s="500"/>
      <c r="D146" s="336"/>
      <c r="E146" s="336" t="s">
        <v>400</v>
      </c>
      <c r="F146" s="327">
        <v>280</v>
      </c>
      <c r="G146" s="325"/>
      <c r="H146" s="334"/>
      <c r="I146" s="334"/>
      <c r="J146" s="334"/>
      <c r="K146" s="334"/>
      <c r="L146" s="334"/>
      <c r="M146" s="334"/>
      <c r="N146" s="334"/>
      <c r="O146" s="334"/>
      <c r="P146" s="334"/>
      <c r="Q146" s="334"/>
      <c r="R146" s="334"/>
      <c r="S146" s="334"/>
    </row>
    <row r="147" spans="2:19" x14ac:dyDescent="0.25">
      <c r="B147" s="501"/>
      <c r="C147" s="500"/>
      <c r="D147" s="336"/>
      <c r="E147" s="336" t="s">
        <v>401</v>
      </c>
      <c r="F147" s="327">
        <v>246</v>
      </c>
      <c r="G147" s="325"/>
      <c r="H147" s="334"/>
      <c r="I147" s="334"/>
      <c r="J147" s="334"/>
      <c r="K147" s="334"/>
      <c r="L147" s="334"/>
      <c r="M147" s="334"/>
      <c r="N147" s="334"/>
      <c r="O147" s="334"/>
      <c r="P147" s="334"/>
      <c r="Q147" s="334"/>
      <c r="R147" s="334"/>
      <c r="S147" s="334"/>
    </row>
    <row r="148" spans="2:19" x14ac:dyDescent="0.25">
      <c r="B148" s="501"/>
      <c r="C148" s="500"/>
      <c r="D148" s="336"/>
      <c r="E148" s="336" t="s">
        <v>402</v>
      </c>
      <c r="F148" s="327">
        <v>239</v>
      </c>
      <c r="G148" s="325"/>
      <c r="H148" s="334"/>
      <c r="I148" s="334"/>
      <c r="J148" s="334"/>
      <c r="K148" s="334"/>
      <c r="L148" s="334"/>
      <c r="M148" s="334"/>
      <c r="N148" s="334"/>
      <c r="O148" s="334"/>
      <c r="P148" s="334"/>
      <c r="Q148" s="334"/>
      <c r="R148" s="334"/>
      <c r="S148" s="334"/>
    </row>
    <row r="149" spans="2:19" x14ac:dyDescent="0.25">
      <c r="B149" s="501"/>
      <c r="C149" s="500"/>
      <c r="D149" s="336"/>
      <c r="E149" s="336" t="s">
        <v>403</v>
      </c>
      <c r="F149" s="327">
        <v>220</v>
      </c>
      <c r="G149" s="325"/>
      <c r="H149" s="334"/>
      <c r="I149" s="334"/>
      <c r="J149" s="334"/>
      <c r="K149" s="334"/>
      <c r="L149" s="334"/>
      <c r="M149" s="334"/>
      <c r="N149" s="334"/>
      <c r="O149" s="334"/>
      <c r="P149" s="334"/>
      <c r="Q149" s="334"/>
      <c r="R149" s="334"/>
      <c r="S149" s="334"/>
    </row>
    <row r="150" spans="2:19" x14ac:dyDescent="0.25">
      <c r="B150" s="501"/>
      <c r="C150" s="500"/>
      <c r="D150" s="336"/>
      <c r="E150" s="336" t="s">
        <v>404</v>
      </c>
      <c r="F150" s="327">
        <v>207</v>
      </c>
      <c r="G150" s="325"/>
      <c r="H150" s="334"/>
      <c r="I150" s="334"/>
      <c r="J150" s="334"/>
      <c r="K150" s="334"/>
      <c r="L150" s="334"/>
      <c r="M150" s="334"/>
      <c r="N150" s="334"/>
      <c r="O150" s="334"/>
      <c r="P150" s="334"/>
      <c r="Q150" s="334"/>
      <c r="R150" s="334"/>
      <c r="S150" s="334"/>
    </row>
    <row r="151" spans="2:19" x14ac:dyDescent="0.25">
      <c r="B151" s="501"/>
      <c r="C151" s="500"/>
      <c r="D151" s="336"/>
      <c r="E151" s="336" t="s">
        <v>405</v>
      </c>
      <c r="F151" s="327">
        <v>304</v>
      </c>
      <c r="G151" s="325"/>
      <c r="H151" s="334"/>
      <c r="I151" s="334"/>
      <c r="J151" s="334"/>
      <c r="K151" s="334"/>
      <c r="L151" s="334"/>
      <c r="M151" s="334"/>
      <c r="N151" s="334"/>
      <c r="O151" s="334"/>
      <c r="P151" s="334"/>
      <c r="Q151" s="334"/>
      <c r="R151" s="334"/>
      <c r="S151" s="334"/>
    </row>
    <row r="152" spans="2:19" x14ac:dyDescent="0.25">
      <c r="B152" s="501"/>
      <c r="C152" s="500"/>
      <c r="D152" s="336"/>
      <c r="E152" s="336"/>
      <c r="F152" s="327"/>
      <c r="G152" s="325"/>
      <c r="H152" s="334"/>
      <c r="I152" s="334"/>
      <c r="J152" s="334"/>
      <c r="K152" s="334"/>
      <c r="L152" s="334"/>
      <c r="M152" s="334"/>
      <c r="N152" s="334"/>
      <c r="O152" s="334"/>
      <c r="P152" s="334"/>
      <c r="Q152" s="334"/>
      <c r="R152" s="334"/>
      <c r="S152" s="334"/>
    </row>
    <row r="153" spans="2:19" x14ac:dyDescent="0.25">
      <c r="B153" s="501"/>
      <c r="C153" s="500"/>
      <c r="D153" s="336"/>
      <c r="E153" s="336"/>
      <c r="F153" s="327"/>
      <c r="G153" s="325"/>
      <c r="H153" s="334"/>
      <c r="I153" s="334"/>
      <c r="J153" s="334"/>
      <c r="K153" s="334"/>
      <c r="L153" s="334"/>
      <c r="M153" s="334"/>
      <c r="N153" s="334"/>
      <c r="O153" s="334"/>
      <c r="P153" s="334"/>
      <c r="Q153" s="334"/>
      <c r="R153" s="334"/>
      <c r="S153" s="334"/>
    </row>
    <row r="154" spans="2:19" x14ac:dyDescent="0.25">
      <c r="B154" s="337"/>
      <c r="C154" s="337"/>
      <c r="D154" s="337"/>
      <c r="E154" s="337"/>
      <c r="F154" s="337"/>
      <c r="G154" s="337"/>
      <c r="H154" s="337"/>
      <c r="I154" s="337"/>
      <c r="J154" s="337"/>
    </row>
    <row r="155" spans="2:19" x14ac:dyDescent="0.25">
      <c r="B155" s="337"/>
      <c r="C155" s="337"/>
      <c r="D155" s="337"/>
      <c r="E155" s="337"/>
      <c r="F155" s="337"/>
      <c r="G155" s="337"/>
      <c r="H155" s="337"/>
      <c r="I155" s="337"/>
      <c r="J155" s="337"/>
    </row>
    <row r="156" spans="2:19" x14ac:dyDescent="0.25">
      <c r="B156" s="337"/>
      <c r="C156" s="337"/>
      <c r="D156" s="337"/>
      <c r="E156" s="337"/>
      <c r="F156" s="337"/>
      <c r="G156" s="337"/>
      <c r="H156" s="337"/>
      <c r="I156" s="337"/>
      <c r="J156" s="337"/>
    </row>
    <row r="157" spans="2:19" x14ac:dyDescent="0.25">
      <c r="B157" s="337"/>
      <c r="C157" s="337"/>
      <c r="D157" s="337"/>
      <c r="E157" s="337"/>
      <c r="F157" s="337"/>
      <c r="G157" s="337"/>
      <c r="H157" s="337"/>
      <c r="I157" s="337"/>
      <c r="J157" s="337"/>
    </row>
    <row r="158" spans="2:19" x14ac:dyDescent="0.25">
      <c r="B158" s="337"/>
      <c r="C158" s="337"/>
      <c r="D158" s="337"/>
      <c r="E158" s="337"/>
      <c r="F158" s="337"/>
      <c r="G158" s="337"/>
      <c r="H158" s="337"/>
      <c r="I158" s="337"/>
      <c r="J158" s="337"/>
    </row>
    <row r="159" spans="2:19" x14ac:dyDescent="0.25">
      <c r="B159" s="337"/>
      <c r="C159" s="337"/>
      <c r="D159" s="337"/>
      <c r="E159" s="337"/>
      <c r="F159" s="337"/>
      <c r="G159" s="337"/>
      <c r="H159" s="337"/>
      <c r="I159" s="337"/>
      <c r="J159" s="337"/>
    </row>
    <row r="160" spans="2:19" x14ac:dyDescent="0.25">
      <c r="B160" s="337"/>
      <c r="C160" s="337"/>
      <c r="D160" s="337"/>
      <c r="E160" s="337"/>
      <c r="F160" s="337"/>
      <c r="G160" s="337"/>
      <c r="H160" s="337"/>
      <c r="I160" s="337"/>
      <c r="J160" s="337"/>
    </row>
    <row r="161" spans="2:10" x14ac:dyDescent="0.25">
      <c r="B161" s="337"/>
      <c r="C161" s="337"/>
      <c r="D161" s="337"/>
      <c r="E161" s="337"/>
      <c r="F161" s="337"/>
      <c r="G161" s="337"/>
      <c r="H161" s="337"/>
      <c r="I161" s="337"/>
      <c r="J161" s="337"/>
    </row>
    <row r="162" spans="2:10" x14ac:dyDescent="0.25">
      <c r="B162" s="337"/>
      <c r="C162" s="337"/>
      <c r="D162" s="337"/>
      <c r="E162" s="337"/>
      <c r="F162" s="337"/>
      <c r="G162" s="337"/>
      <c r="H162" s="337"/>
      <c r="I162" s="337"/>
      <c r="J162" s="337"/>
    </row>
    <row r="163" spans="2:10" x14ac:dyDescent="0.25">
      <c r="B163" s="337"/>
      <c r="C163" s="337"/>
      <c r="D163" s="337"/>
      <c r="E163" s="337"/>
      <c r="F163" s="337"/>
      <c r="G163" s="337"/>
      <c r="H163" s="337"/>
      <c r="I163" s="337"/>
      <c r="J163" s="337"/>
    </row>
    <row r="164" spans="2:10" x14ac:dyDescent="0.25">
      <c r="B164" s="337"/>
      <c r="C164" s="337"/>
      <c r="D164" s="337"/>
      <c r="E164" s="337"/>
      <c r="F164" s="337"/>
      <c r="G164" s="337"/>
      <c r="H164" s="337"/>
      <c r="I164" s="337"/>
      <c r="J164" s="337"/>
    </row>
    <row r="165" spans="2:10" x14ac:dyDescent="0.25">
      <c r="B165" s="337"/>
      <c r="C165" s="337"/>
      <c r="D165" s="337"/>
      <c r="E165" s="337"/>
      <c r="F165" s="337"/>
      <c r="G165" s="337"/>
      <c r="H165" s="337"/>
      <c r="I165" s="337"/>
      <c r="J165" s="337"/>
    </row>
    <row r="166" spans="2:10" x14ac:dyDescent="0.25">
      <c r="B166" s="337"/>
      <c r="C166" s="337"/>
      <c r="D166" s="337"/>
      <c r="E166" s="337"/>
      <c r="F166" s="337"/>
      <c r="G166" s="337"/>
      <c r="H166" s="337"/>
      <c r="I166" s="337"/>
      <c r="J166" s="337"/>
    </row>
  </sheetData>
  <mergeCells count="26">
    <mergeCell ref="Q18:S18"/>
    <mergeCell ref="C57:C106"/>
    <mergeCell ref="C18:C55"/>
    <mergeCell ref="D18:D19"/>
    <mergeCell ref="E18:E19"/>
    <mergeCell ref="F18:F19"/>
    <mergeCell ref="D20:E20"/>
    <mergeCell ref="G18:G19"/>
    <mergeCell ref="H18:J18"/>
    <mergeCell ref="K18:M18"/>
    <mergeCell ref="N18:P18"/>
    <mergeCell ref="D8:E8"/>
    <mergeCell ref="D57:E57"/>
    <mergeCell ref="D64:E64"/>
    <mergeCell ref="C9:C16"/>
    <mergeCell ref="E5:E7"/>
    <mergeCell ref="H5:S5"/>
    <mergeCell ref="H6:J6"/>
    <mergeCell ref="K6:M6"/>
    <mergeCell ref="N6:P6"/>
    <mergeCell ref="Q6:S6"/>
    <mergeCell ref="B5:B7"/>
    <mergeCell ref="C5:C7"/>
    <mergeCell ref="D5:D7"/>
    <mergeCell ref="F5:F6"/>
    <mergeCell ref="G5:G6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58"/>
  <sheetViews>
    <sheetView showGridLines="0" zoomScale="80" zoomScaleNormal="80" zoomScaleSheetLayoutView="80" workbookViewId="0">
      <selection activeCell="B21" sqref="B21"/>
    </sheetView>
  </sheetViews>
  <sheetFormatPr defaultRowHeight="15" x14ac:dyDescent="0.25"/>
  <cols>
    <col min="1" max="1" width="6.140625" style="130" customWidth="1"/>
    <col min="2" max="2" width="23" style="166" customWidth="1"/>
    <col min="3" max="3" width="3.5703125" style="132" customWidth="1"/>
    <col min="4" max="4" width="35" style="130" customWidth="1"/>
    <col min="5" max="5" width="9.42578125" style="133" customWidth="1"/>
    <col min="6" max="6" width="10.7109375" style="133" customWidth="1"/>
    <col min="7" max="8" width="8.140625" style="130" customWidth="1"/>
    <col min="9" max="16384" width="9.140625" style="130"/>
  </cols>
  <sheetData>
    <row r="1" spans="1:17" s="127" customFormat="1" ht="15.75" customHeight="1" x14ac:dyDescent="0.25"/>
    <row r="2" spans="1:17" s="127" customFormat="1" ht="22.5" customHeight="1" x14ac:dyDescent="0.3">
      <c r="B2" s="525" t="s">
        <v>99</v>
      </c>
      <c r="C2" s="525"/>
      <c r="D2" s="525"/>
      <c r="E2" s="525"/>
      <c r="F2" s="525"/>
    </row>
    <row r="3" spans="1:17" s="127" customFormat="1" ht="15" customHeight="1" x14ac:dyDescent="0.25">
      <c r="B3" s="128" t="s">
        <v>100</v>
      </c>
      <c r="C3" s="129"/>
      <c r="D3" s="129"/>
      <c r="E3" s="130"/>
      <c r="F3" s="130"/>
    </row>
    <row r="4" spans="1:17" ht="12.75" customHeight="1" x14ac:dyDescent="0.25">
      <c r="B4" s="131"/>
    </row>
    <row r="5" spans="1:17" x14ac:dyDescent="0.25">
      <c r="B5" s="526" t="s">
        <v>101</v>
      </c>
      <c r="C5" s="528" t="s">
        <v>102</v>
      </c>
      <c r="D5" s="529"/>
      <c r="E5" s="529"/>
      <c r="F5" s="530"/>
      <c r="I5" s="134"/>
    </row>
    <row r="6" spans="1:17" x14ac:dyDescent="0.25">
      <c r="B6" s="527"/>
      <c r="C6" s="135" t="s">
        <v>103</v>
      </c>
      <c r="D6" s="135" t="s">
        <v>104</v>
      </c>
      <c r="E6" s="136" t="s">
        <v>105</v>
      </c>
      <c r="F6" s="136" t="s">
        <v>106</v>
      </c>
    </row>
    <row r="7" spans="1:17" x14ac:dyDescent="0.25">
      <c r="B7" s="137" t="s">
        <v>107</v>
      </c>
      <c r="C7" s="138">
        <v>1</v>
      </c>
      <c r="D7" s="139" t="s">
        <v>196</v>
      </c>
      <c r="E7" s="140">
        <v>2100</v>
      </c>
      <c r="F7" s="141">
        <v>622.46571909159741</v>
      </c>
    </row>
    <row r="8" spans="1:17" x14ac:dyDescent="0.25">
      <c r="B8" s="142"/>
      <c r="C8" s="138">
        <v>2</v>
      </c>
      <c r="D8" s="139" t="s">
        <v>197</v>
      </c>
      <c r="E8" s="140">
        <v>2228</v>
      </c>
      <c r="F8" s="141">
        <v>660.4064867314662</v>
      </c>
    </row>
    <row r="9" spans="1:17" ht="15" customHeight="1" x14ac:dyDescent="0.25">
      <c r="B9" s="142"/>
      <c r="C9" s="138">
        <v>3</v>
      </c>
      <c r="D9" s="139" t="s">
        <v>198</v>
      </c>
      <c r="E9" s="140">
        <v>2625</v>
      </c>
      <c r="F9" s="141">
        <v>778.08214886449673</v>
      </c>
    </row>
    <row r="10" spans="1:17" x14ac:dyDescent="0.25">
      <c r="B10" s="142"/>
      <c r="C10" s="138">
        <v>4</v>
      </c>
      <c r="D10" s="139" t="s">
        <v>199</v>
      </c>
      <c r="E10" s="140">
        <v>1203</v>
      </c>
      <c r="F10" s="141">
        <v>356.58393336532936</v>
      </c>
    </row>
    <row r="11" spans="1:17" x14ac:dyDescent="0.25">
      <c r="B11" s="142"/>
      <c r="C11" s="138">
        <v>5</v>
      </c>
      <c r="D11" s="139" t="s">
        <v>200</v>
      </c>
      <c r="E11" s="140">
        <v>1000</v>
      </c>
      <c r="F11" s="141">
        <v>296.41224718647499</v>
      </c>
    </row>
    <row r="12" spans="1:17" ht="15" customHeight="1" x14ac:dyDescent="0.25">
      <c r="B12" s="137"/>
      <c r="C12" s="143"/>
      <c r="D12" s="139"/>
      <c r="E12" s="144"/>
      <c r="F12" s="145"/>
    </row>
    <row r="13" spans="1:17" s="151" customFormat="1" ht="15" customHeight="1" x14ac:dyDescent="0.25">
      <c r="B13" s="146"/>
      <c r="C13" s="147"/>
      <c r="D13" s="148"/>
      <c r="E13" s="149"/>
      <c r="F13" s="150">
        <f>SUM(F7:F12)</f>
        <v>2713.9505352393644</v>
      </c>
    </row>
    <row r="14" spans="1:17" s="152" customFormat="1" ht="13.5" customHeight="1" x14ac:dyDescent="0.25">
      <c r="B14" s="153"/>
      <c r="C14" s="154"/>
      <c r="D14" s="154"/>
      <c r="E14" s="154"/>
      <c r="F14" s="154"/>
      <c r="G14" s="155"/>
      <c r="H14" s="156"/>
    </row>
    <row r="15" spans="1:17" s="152" customFormat="1" ht="13.5" customHeight="1" x14ac:dyDescent="0.25">
      <c r="B15" s="153"/>
      <c r="C15" s="157"/>
      <c r="E15" s="158"/>
      <c r="F15" s="158"/>
    </row>
    <row r="16" spans="1:17" s="161" customFormat="1" ht="13.5" customHeight="1" x14ac:dyDescent="0.25">
      <c r="A16" s="159"/>
      <c r="B16" s="159"/>
      <c r="C16" s="160"/>
      <c r="D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</row>
    <row r="17" spans="1:17" s="159" customFormat="1" ht="13.5" customHeight="1" x14ac:dyDescent="0.25">
      <c r="C17" s="160"/>
      <c r="E17" s="161"/>
      <c r="F17" s="162"/>
    </row>
    <row r="18" spans="1:17" s="161" customFormat="1" ht="13.5" customHeight="1" x14ac:dyDescent="0.25">
      <c r="A18" s="159"/>
      <c r="B18" s="159"/>
      <c r="C18" s="160"/>
      <c r="D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</row>
    <row r="19" spans="1:17" s="165" customFormat="1" x14ac:dyDescent="0.25">
      <c r="A19" s="163"/>
      <c r="B19" s="163"/>
      <c r="C19" s="164"/>
      <c r="D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</row>
    <row r="20" spans="1:17" s="165" customFormat="1" x14ac:dyDescent="0.25">
      <c r="A20" s="163"/>
      <c r="B20" s="163"/>
      <c r="C20" s="164"/>
      <c r="D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</row>
    <row r="21" spans="1:17" s="165" customFormat="1" x14ac:dyDescent="0.25">
      <c r="A21" s="163"/>
      <c r="B21" s="163"/>
      <c r="C21" s="164"/>
      <c r="D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</row>
    <row r="22" spans="1:17" s="165" customFormat="1" x14ac:dyDescent="0.25">
      <c r="A22" s="163"/>
      <c r="B22" s="163"/>
      <c r="C22" s="164"/>
      <c r="D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</row>
    <row r="23" spans="1:17" s="165" customFormat="1" x14ac:dyDescent="0.25">
      <c r="A23" s="163"/>
      <c r="B23" s="163"/>
      <c r="C23" s="164"/>
      <c r="D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</row>
    <row r="24" spans="1:17" s="165" customFormat="1" x14ac:dyDescent="0.25">
      <c r="A24" s="163"/>
      <c r="B24" s="163"/>
      <c r="C24" s="164"/>
      <c r="D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</row>
    <row r="25" spans="1:17" s="165" customFormat="1" x14ac:dyDescent="0.25">
      <c r="A25" s="163"/>
      <c r="B25" s="163"/>
      <c r="C25" s="164"/>
      <c r="D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</row>
    <row r="26" spans="1:17" s="163" customFormat="1" x14ac:dyDescent="0.25">
      <c r="C26" s="164"/>
      <c r="E26" s="165"/>
      <c r="F26" s="165"/>
    </row>
    <row r="27" spans="1:17" s="165" customFormat="1" x14ac:dyDescent="0.25">
      <c r="A27" s="163"/>
      <c r="B27" s="163"/>
      <c r="C27" s="164"/>
      <c r="D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</row>
    <row r="28" spans="1:17" s="165" customFormat="1" x14ac:dyDescent="0.25">
      <c r="A28" s="163"/>
      <c r="B28" s="163"/>
      <c r="C28" s="164"/>
      <c r="D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</row>
    <row r="29" spans="1:17" s="165" customFormat="1" x14ac:dyDescent="0.25">
      <c r="A29" s="163"/>
      <c r="B29" s="163"/>
      <c r="C29" s="164"/>
      <c r="D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</row>
    <row r="30" spans="1:17" s="165" customFormat="1" x14ac:dyDescent="0.25">
      <c r="A30" s="163"/>
      <c r="B30" s="163"/>
      <c r="C30" s="164"/>
      <c r="D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</row>
    <row r="31" spans="1:17" s="165" customFormat="1" x14ac:dyDescent="0.25">
      <c r="A31" s="163"/>
      <c r="B31" s="163"/>
      <c r="C31" s="164"/>
      <c r="D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</row>
    <row r="32" spans="1:17" s="165" customFormat="1" x14ac:dyDescent="0.25">
      <c r="A32" s="163"/>
      <c r="B32" s="163"/>
      <c r="C32" s="164"/>
      <c r="D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</row>
    <row r="33" spans="1:17" s="165" customFormat="1" x14ac:dyDescent="0.25">
      <c r="A33" s="163"/>
      <c r="B33" s="163"/>
      <c r="C33" s="164"/>
      <c r="D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</row>
    <row r="34" spans="1:17" s="163" customFormat="1" x14ac:dyDescent="0.25">
      <c r="C34" s="164"/>
      <c r="E34" s="165"/>
      <c r="F34" s="165"/>
    </row>
    <row r="35" spans="1:17" s="165" customFormat="1" x14ac:dyDescent="0.25">
      <c r="A35" s="163"/>
      <c r="B35" s="163"/>
      <c r="C35" s="164"/>
      <c r="D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</row>
    <row r="36" spans="1:17" s="165" customFormat="1" x14ac:dyDescent="0.25">
      <c r="A36" s="163"/>
      <c r="B36" s="163"/>
      <c r="C36" s="164"/>
      <c r="D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</row>
    <row r="37" spans="1:17" s="165" customFormat="1" x14ac:dyDescent="0.25">
      <c r="A37" s="163"/>
      <c r="B37" s="163"/>
      <c r="C37" s="164"/>
      <c r="D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</row>
    <row r="38" spans="1:17" s="165" customFormat="1" x14ac:dyDescent="0.25">
      <c r="A38" s="163"/>
      <c r="B38" s="163"/>
      <c r="C38" s="164"/>
      <c r="D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</row>
    <row r="39" spans="1:17" s="165" customFormat="1" x14ac:dyDescent="0.25">
      <c r="A39" s="163"/>
      <c r="B39" s="163"/>
      <c r="C39" s="164"/>
      <c r="D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</row>
    <row r="40" spans="1:17" s="163" customFormat="1" x14ac:dyDescent="0.25">
      <c r="C40" s="164"/>
      <c r="E40" s="165"/>
      <c r="F40" s="165"/>
    </row>
    <row r="41" spans="1:17" s="165" customFormat="1" x14ac:dyDescent="0.25">
      <c r="A41" s="163"/>
      <c r="B41" s="163"/>
      <c r="C41" s="164"/>
      <c r="D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</row>
    <row r="42" spans="1:17" s="163" customFormat="1" x14ac:dyDescent="0.25">
      <c r="C42" s="164"/>
      <c r="E42" s="165"/>
      <c r="F42" s="165"/>
    </row>
    <row r="43" spans="1:17" s="163" customFormat="1" x14ac:dyDescent="0.25">
      <c r="C43" s="164"/>
      <c r="E43" s="165"/>
      <c r="F43" s="165"/>
    </row>
    <row r="44" spans="1:17" s="163" customFormat="1" x14ac:dyDescent="0.25">
      <c r="C44" s="164"/>
      <c r="E44" s="165"/>
      <c r="F44" s="165"/>
    </row>
    <row r="45" spans="1:17" s="163" customFormat="1" x14ac:dyDescent="0.25">
      <c r="C45" s="164"/>
      <c r="E45" s="165"/>
      <c r="F45" s="165"/>
    </row>
    <row r="46" spans="1:17" s="163" customFormat="1" x14ac:dyDescent="0.25">
      <c r="C46" s="164"/>
      <c r="E46" s="165"/>
      <c r="F46" s="165"/>
    </row>
    <row r="47" spans="1:17" s="163" customFormat="1" x14ac:dyDescent="0.25">
      <c r="C47" s="164"/>
      <c r="E47" s="165"/>
      <c r="F47" s="165"/>
    </row>
    <row r="48" spans="1:17" s="163" customFormat="1" x14ac:dyDescent="0.25">
      <c r="C48" s="164"/>
      <c r="E48" s="165"/>
      <c r="F48" s="165"/>
    </row>
    <row r="49" spans="1:20" s="163" customFormat="1" x14ac:dyDescent="0.25">
      <c r="C49" s="164"/>
      <c r="E49" s="165"/>
      <c r="F49" s="165"/>
    </row>
    <row r="50" spans="1:20" s="164" customFormat="1" x14ac:dyDescent="0.25">
      <c r="A50" s="163"/>
      <c r="B50" s="163"/>
      <c r="D50" s="163"/>
      <c r="E50" s="165"/>
      <c r="F50" s="165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</row>
    <row r="51" spans="1:20" s="163" customFormat="1" x14ac:dyDescent="0.25">
      <c r="C51" s="164"/>
      <c r="E51" s="165"/>
      <c r="F51" s="165"/>
    </row>
    <row r="52" spans="1:20" s="163" customFormat="1" x14ac:dyDescent="0.25">
      <c r="C52" s="164"/>
      <c r="E52" s="165"/>
      <c r="F52" s="165"/>
    </row>
    <row r="53" spans="1:20" s="163" customFormat="1" x14ac:dyDescent="0.25">
      <c r="C53" s="164"/>
      <c r="E53" s="165"/>
      <c r="F53" s="165"/>
    </row>
    <row r="54" spans="1:20" s="163" customFormat="1" x14ac:dyDescent="0.25">
      <c r="C54" s="164"/>
      <c r="E54" s="165"/>
      <c r="F54" s="165"/>
    </row>
    <row r="55" spans="1:20" s="165" customFormat="1" x14ac:dyDescent="0.25">
      <c r="A55" s="163"/>
      <c r="B55" s="163"/>
      <c r="C55" s="164"/>
      <c r="D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</row>
    <row r="56" spans="1:20" s="165" customFormat="1" x14ac:dyDescent="0.25">
      <c r="A56" s="163"/>
      <c r="B56" s="163"/>
      <c r="C56" s="164"/>
      <c r="D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</row>
    <row r="57" spans="1:20" s="165" customFormat="1" x14ac:dyDescent="0.25">
      <c r="A57" s="163"/>
      <c r="B57" s="163"/>
      <c r="C57" s="164"/>
      <c r="D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</row>
    <row r="58" spans="1:20" s="163" customFormat="1" x14ac:dyDescent="0.25">
      <c r="C58" s="164"/>
      <c r="E58" s="165"/>
      <c r="F58" s="165"/>
    </row>
  </sheetData>
  <mergeCells count="3">
    <mergeCell ref="B2:F2"/>
    <mergeCell ref="B5:B6"/>
    <mergeCell ref="C5:F5"/>
  </mergeCells>
  <printOptions horizontalCentered="1"/>
  <pageMargins left="0.39370078740157483" right="0" top="0.39370078740157483" bottom="0.39370078740157483" header="0.31496062992125984" footer="0.31496062992125984"/>
  <pageSetup paperSize="9" scale="7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AZ139"/>
  <sheetViews>
    <sheetView showGridLines="0" topLeftCell="A40" zoomScale="70" zoomScaleNormal="70" workbookViewId="0">
      <selection activeCell="C45" sqref="C45:AA45"/>
    </sheetView>
  </sheetViews>
  <sheetFormatPr defaultColWidth="9.140625" defaultRowHeight="12.75" x14ac:dyDescent="0.25"/>
  <cols>
    <col min="1" max="3" width="2.5703125" style="34" customWidth="1"/>
    <col min="4" max="4" width="9.85546875" style="1" customWidth="1"/>
    <col min="5" max="5" width="17.42578125" style="1" customWidth="1"/>
    <col min="6" max="6" width="75.140625" style="2" customWidth="1"/>
    <col min="7" max="7" width="8.28515625" style="3" customWidth="1"/>
    <col min="8" max="10" width="11.140625" style="1" customWidth="1"/>
    <col min="11" max="11" width="11.85546875" style="1" customWidth="1"/>
    <col min="12" max="12" width="8.140625" style="1" customWidth="1"/>
    <col min="13" max="13" width="10.42578125" style="1" customWidth="1"/>
    <col min="14" max="14" width="8.140625" style="1" customWidth="1"/>
    <col min="15" max="15" width="9.140625" style="1"/>
    <col min="16" max="16" width="4.5703125" style="4" customWidth="1"/>
    <col min="17" max="16384" width="9.140625" style="4"/>
  </cols>
  <sheetData>
    <row r="1" spans="1:52" s="5" customFormat="1" ht="12" customHeight="1" x14ac:dyDescent="0.2">
      <c r="A1" s="345"/>
      <c r="B1" s="345"/>
      <c r="C1" s="346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4"/>
    </row>
    <row r="2" spans="1:52" s="5" customFormat="1" ht="18" customHeight="1" x14ac:dyDescent="0.2">
      <c r="A2" s="345"/>
      <c r="B2" s="345"/>
      <c r="C2" s="346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4"/>
    </row>
    <row r="3" spans="1:52" s="5" customFormat="1" ht="18" customHeight="1" x14ac:dyDescent="0.2">
      <c r="A3" s="345"/>
      <c r="B3" s="345"/>
      <c r="C3" s="346"/>
      <c r="D3" s="531" t="s">
        <v>0</v>
      </c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347"/>
      <c r="Q3" s="347"/>
      <c r="R3" s="347"/>
      <c r="S3" s="347"/>
      <c r="T3" s="4"/>
    </row>
    <row r="4" spans="1:52" s="5" customFormat="1" ht="18" customHeight="1" x14ac:dyDescent="0.2">
      <c r="A4" s="345"/>
      <c r="B4" s="345"/>
      <c r="C4" s="346"/>
      <c r="D4" s="531" t="s">
        <v>1</v>
      </c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347"/>
      <c r="Q4" s="347"/>
      <c r="R4" s="347"/>
      <c r="S4" s="347"/>
      <c r="T4" s="4"/>
    </row>
    <row r="5" spans="1:52" s="167" customFormat="1" ht="15.75" customHeight="1" x14ac:dyDescent="0.25">
      <c r="A5" s="348"/>
      <c r="B5" s="348"/>
      <c r="D5" s="531" t="s">
        <v>237</v>
      </c>
      <c r="E5" s="531"/>
      <c r="F5" s="531"/>
      <c r="G5" s="531"/>
      <c r="H5" s="531"/>
      <c r="I5" s="531"/>
      <c r="J5" s="531"/>
      <c r="K5" s="531"/>
      <c r="L5" s="531"/>
      <c r="M5" s="531"/>
      <c r="N5" s="531"/>
      <c r="O5" s="531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53"/>
      <c r="AI5" s="53"/>
      <c r="AJ5" s="53"/>
      <c r="AK5" s="53"/>
      <c r="AL5" s="53"/>
      <c r="AM5" s="347"/>
      <c r="AN5" s="347"/>
      <c r="AO5" s="347"/>
      <c r="AP5" s="347"/>
      <c r="AQ5" s="347"/>
      <c r="AR5" s="347"/>
      <c r="AS5" s="347"/>
      <c r="AT5" s="347"/>
      <c r="AU5" s="347"/>
      <c r="AV5" s="347"/>
      <c r="AW5" s="347"/>
      <c r="AX5" s="347"/>
      <c r="AY5" s="347"/>
      <c r="AZ5" s="347"/>
    </row>
    <row r="6" spans="1:52" s="167" customFormat="1" ht="15.75" customHeight="1" x14ac:dyDescent="0.25">
      <c r="A6" s="348"/>
      <c r="B6" s="348"/>
      <c r="D6" s="531" t="s">
        <v>238</v>
      </c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53"/>
      <c r="AI6" s="53"/>
      <c r="AJ6" s="53"/>
      <c r="AK6" s="53"/>
      <c r="AL6" s="53"/>
      <c r="AM6" s="347"/>
      <c r="AN6" s="347"/>
      <c r="AO6" s="347"/>
      <c r="AP6" s="347"/>
      <c r="AQ6" s="347"/>
      <c r="AR6" s="347"/>
      <c r="AS6" s="347"/>
      <c r="AT6" s="347"/>
      <c r="AU6" s="347"/>
      <c r="AV6" s="347"/>
      <c r="AW6" s="347"/>
      <c r="AX6" s="347"/>
      <c r="AY6" s="347"/>
      <c r="AZ6" s="347"/>
    </row>
    <row r="7" spans="1:52" s="5" customFormat="1" ht="18" customHeight="1" x14ac:dyDescent="0.2">
      <c r="A7" s="345"/>
      <c r="B7" s="345"/>
      <c r="C7" s="346"/>
      <c r="D7" s="531" t="s">
        <v>3</v>
      </c>
      <c r="E7" s="531"/>
      <c r="F7" s="531"/>
      <c r="G7" s="531"/>
      <c r="H7" s="531"/>
      <c r="I7" s="531"/>
      <c r="J7" s="531"/>
      <c r="K7" s="531"/>
      <c r="L7" s="531"/>
      <c r="M7" s="531"/>
      <c r="N7" s="531"/>
      <c r="O7" s="531"/>
      <c r="P7" s="347"/>
      <c r="Q7" s="347"/>
      <c r="R7" s="347"/>
      <c r="S7" s="347"/>
      <c r="T7" s="4"/>
    </row>
    <row r="8" spans="1:52" s="5" customFormat="1" ht="18" customHeight="1" x14ac:dyDescent="0.2">
      <c r="A8" s="345"/>
      <c r="B8" s="345"/>
      <c r="C8" s="349"/>
      <c r="D8" s="531" t="s">
        <v>239</v>
      </c>
      <c r="E8" s="531"/>
      <c r="F8" s="531"/>
      <c r="G8" s="531"/>
      <c r="H8" s="531"/>
      <c r="I8" s="531"/>
      <c r="J8" s="531"/>
      <c r="K8" s="531"/>
      <c r="L8" s="531"/>
      <c r="M8" s="531"/>
      <c r="N8" s="531"/>
      <c r="O8" s="531"/>
      <c r="P8" s="4"/>
      <c r="Q8" s="4"/>
      <c r="R8" s="4"/>
      <c r="S8" s="4"/>
      <c r="T8" s="4"/>
    </row>
    <row r="9" spans="1:52" s="5" customFormat="1" ht="12.75" customHeight="1" x14ac:dyDescent="0.25">
      <c r="A9" s="345"/>
      <c r="B9" s="532"/>
      <c r="C9" s="532"/>
      <c r="D9" s="533" t="s">
        <v>4</v>
      </c>
      <c r="E9" s="533"/>
      <c r="F9" s="533"/>
      <c r="G9" s="533"/>
      <c r="H9" s="533"/>
      <c r="I9" s="533"/>
      <c r="J9" s="533"/>
      <c r="K9" s="533"/>
      <c r="L9" s="533"/>
      <c r="M9" s="533"/>
      <c r="N9" s="533"/>
      <c r="O9" s="533"/>
      <c r="P9" s="10"/>
      <c r="Q9" s="10"/>
      <c r="R9" s="4"/>
      <c r="S9" s="4"/>
      <c r="T9" s="4"/>
    </row>
    <row r="10" spans="1:52" s="5" customFormat="1" ht="7.5" customHeight="1" thickBot="1" x14ac:dyDescent="0.3">
      <c r="A10" s="345"/>
      <c r="B10" s="350"/>
      <c r="C10" s="351"/>
      <c r="P10" s="10"/>
      <c r="Q10" s="10"/>
      <c r="R10" s="4"/>
      <c r="S10" s="4"/>
      <c r="T10" s="4"/>
    </row>
    <row r="11" spans="1:52" s="5" customFormat="1" ht="14.25" thickTop="1" x14ac:dyDescent="0.25">
      <c r="A11" s="346"/>
      <c r="B11" s="350"/>
      <c r="C11" s="351"/>
      <c r="D11" s="534" t="s">
        <v>6</v>
      </c>
      <c r="E11" s="536" t="s">
        <v>7</v>
      </c>
      <c r="F11" s="538" t="s">
        <v>8</v>
      </c>
      <c r="G11" s="540" t="s">
        <v>9</v>
      </c>
      <c r="H11" s="541"/>
      <c r="I11" s="544" t="s">
        <v>14</v>
      </c>
      <c r="J11" s="545"/>
      <c r="K11" s="546"/>
      <c r="L11" s="547"/>
      <c r="M11" s="547"/>
      <c r="N11" s="547"/>
      <c r="O11" s="548"/>
      <c r="P11" s="4"/>
      <c r="Q11" s="4"/>
      <c r="R11" s="4"/>
      <c r="S11" s="4"/>
      <c r="T11" s="4"/>
    </row>
    <row r="12" spans="1:52" ht="13.5" x14ac:dyDescent="0.25">
      <c r="A12" s="349"/>
      <c r="B12" s="352"/>
      <c r="C12" s="352"/>
      <c r="D12" s="535"/>
      <c r="E12" s="537"/>
      <c r="F12" s="539"/>
      <c r="G12" s="542"/>
      <c r="H12" s="543"/>
      <c r="I12" s="353" t="s">
        <v>240</v>
      </c>
      <c r="J12" s="354" t="s">
        <v>241</v>
      </c>
      <c r="K12" s="355" t="s">
        <v>14</v>
      </c>
      <c r="L12" s="356">
        <v>2018</v>
      </c>
      <c r="M12" s="356">
        <v>2019</v>
      </c>
      <c r="N12" s="356">
        <v>2020</v>
      </c>
      <c r="O12" s="357">
        <v>2021</v>
      </c>
      <c r="U12" s="5"/>
      <c r="V12" s="5"/>
      <c r="W12" s="5"/>
    </row>
    <row r="13" spans="1:52" ht="14.25" thickBot="1" x14ac:dyDescent="0.3">
      <c r="A13" s="346"/>
      <c r="B13" s="352"/>
      <c r="C13" s="352"/>
      <c r="D13" s="358">
        <v>1</v>
      </c>
      <c r="E13" s="12">
        <v>2</v>
      </c>
      <c r="F13" s="13">
        <v>3</v>
      </c>
      <c r="G13" s="549">
        <v>4</v>
      </c>
      <c r="H13" s="550"/>
      <c r="I13" s="359">
        <v>5</v>
      </c>
      <c r="J13" s="360">
        <v>6</v>
      </c>
      <c r="K13" s="361">
        <v>7</v>
      </c>
      <c r="L13" s="551">
        <v>8</v>
      </c>
      <c r="M13" s="551"/>
      <c r="N13" s="551"/>
      <c r="O13" s="552"/>
      <c r="U13" s="5"/>
      <c r="V13" s="5"/>
      <c r="W13" s="5"/>
    </row>
    <row r="14" spans="1:52" ht="14.25" thickTop="1" x14ac:dyDescent="0.25">
      <c r="A14" s="349"/>
      <c r="B14" s="352"/>
      <c r="C14" s="352"/>
      <c r="D14" s="362" t="s">
        <v>15</v>
      </c>
      <c r="E14" s="362" t="s">
        <v>16</v>
      </c>
      <c r="F14" s="363" t="s">
        <v>17</v>
      </c>
      <c r="G14" s="364"/>
      <c r="H14" s="365"/>
      <c r="I14" s="366"/>
      <c r="J14" s="366"/>
      <c r="K14" s="367"/>
      <c r="L14" s="368"/>
      <c r="M14" s="368"/>
      <c r="N14" s="368"/>
      <c r="O14" s="363"/>
      <c r="U14" s="5"/>
      <c r="V14" s="5"/>
      <c r="W14" s="5"/>
    </row>
    <row r="15" spans="1:52" ht="13.5" x14ac:dyDescent="0.25">
      <c r="A15" s="349"/>
      <c r="B15" s="352"/>
      <c r="C15" s="352"/>
      <c r="D15" s="362" t="s">
        <v>15</v>
      </c>
      <c r="E15" s="362" t="s">
        <v>16</v>
      </c>
      <c r="F15" s="369" t="s">
        <v>242</v>
      </c>
      <c r="G15" s="370">
        <v>1</v>
      </c>
      <c r="H15" s="363" t="s">
        <v>19</v>
      </c>
      <c r="I15" s="366">
        <f>+K15*0.166666666666667</f>
        <v>0</v>
      </c>
      <c r="J15" s="366">
        <f>+K15*0.833333333333333</f>
        <v>0</v>
      </c>
      <c r="K15" s="371"/>
      <c r="L15" s="372" t="s">
        <v>21</v>
      </c>
      <c r="M15" s="368"/>
      <c r="N15" s="368"/>
      <c r="O15" s="363"/>
      <c r="Q15" s="373"/>
      <c r="U15" s="5"/>
      <c r="V15" s="5"/>
      <c r="W15" s="5"/>
    </row>
    <row r="16" spans="1:52" ht="13.5" x14ac:dyDescent="0.25">
      <c r="A16" s="349"/>
      <c r="B16" s="352"/>
      <c r="C16" s="352"/>
      <c r="D16" s="362" t="s">
        <v>15</v>
      </c>
      <c r="E16" s="362" t="s">
        <v>16</v>
      </c>
      <c r="F16" s="369" t="s">
        <v>22</v>
      </c>
      <c r="G16" s="370">
        <v>3</v>
      </c>
      <c r="H16" s="363" t="s">
        <v>19</v>
      </c>
      <c r="I16" s="366">
        <f>+K16*0.166666666666667</f>
        <v>0</v>
      </c>
      <c r="J16" s="366">
        <f>+K16*0.833333333333333</f>
        <v>0</v>
      </c>
      <c r="K16" s="371"/>
      <c r="L16" s="372" t="s">
        <v>21</v>
      </c>
      <c r="M16" s="372" t="s">
        <v>21</v>
      </c>
      <c r="N16" s="368"/>
      <c r="O16" s="363"/>
      <c r="Q16" s="373"/>
      <c r="U16" s="5"/>
      <c r="V16" s="5"/>
      <c r="W16" s="5"/>
    </row>
    <row r="17" spans="1:30" ht="13.5" x14ac:dyDescent="0.25">
      <c r="A17" s="346"/>
      <c r="B17" s="352"/>
      <c r="C17" s="352"/>
      <c r="D17" s="362" t="s">
        <v>15</v>
      </c>
      <c r="E17" s="362" t="s">
        <v>16</v>
      </c>
      <c r="F17" s="369" t="s">
        <v>243</v>
      </c>
      <c r="G17" s="370">
        <v>11</v>
      </c>
      <c r="H17" s="363" t="s">
        <v>19</v>
      </c>
      <c r="I17" s="366">
        <f>+K17*0.166666666666667</f>
        <v>0</v>
      </c>
      <c r="J17" s="366">
        <f>+K17*0.833333333333333</f>
        <v>0</v>
      </c>
      <c r="K17" s="371"/>
      <c r="L17" s="372" t="s">
        <v>21</v>
      </c>
      <c r="M17" s="372" t="s">
        <v>21</v>
      </c>
      <c r="N17" s="372" t="s">
        <v>21</v>
      </c>
      <c r="O17" s="374" t="s">
        <v>21</v>
      </c>
      <c r="U17" s="5"/>
      <c r="V17" s="5"/>
      <c r="W17" s="5"/>
    </row>
    <row r="18" spans="1:30" ht="13.5" x14ac:dyDescent="0.25">
      <c r="A18" s="346"/>
      <c r="B18" s="352"/>
      <c r="C18" s="352"/>
      <c r="D18" s="362" t="s">
        <v>24</v>
      </c>
      <c r="E18" s="362" t="s">
        <v>16</v>
      </c>
      <c r="F18" s="363" t="s">
        <v>25</v>
      </c>
      <c r="G18" s="370"/>
      <c r="H18" s="363"/>
      <c r="I18" s="366"/>
      <c r="J18" s="366"/>
      <c r="K18" s="375"/>
      <c r="L18" s="368"/>
      <c r="M18" s="368"/>
      <c r="N18" s="368"/>
      <c r="O18" s="363"/>
      <c r="U18" s="5"/>
      <c r="V18" s="5"/>
      <c r="W18" s="5"/>
    </row>
    <row r="19" spans="1:30" ht="13.5" x14ac:dyDescent="0.25">
      <c r="A19" s="346"/>
      <c r="B19" s="352"/>
      <c r="C19" s="352"/>
      <c r="D19" s="362" t="s">
        <v>24</v>
      </c>
      <c r="E19" s="362" t="s">
        <v>16</v>
      </c>
      <c r="F19" s="369" t="s">
        <v>26</v>
      </c>
      <c r="G19" s="370">
        <v>1</v>
      </c>
      <c r="H19" s="363" t="s">
        <v>19</v>
      </c>
      <c r="I19" s="366">
        <f t="shared" ref="I19:I25" si="0">+K19*0.166666666666667</f>
        <v>0</v>
      </c>
      <c r="J19" s="366">
        <f t="shared" ref="J19:J25" si="1">+K19*0.833333333333333</f>
        <v>0</v>
      </c>
      <c r="K19" s="371"/>
      <c r="L19" s="372" t="s">
        <v>21</v>
      </c>
      <c r="M19" s="372" t="s">
        <v>21</v>
      </c>
      <c r="N19" s="368"/>
      <c r="O19" s="363"/>
      <c r="U19" s="5"/>
      <c r="V19" s="5"/>
      <c r="W19" s="5"/>
    </row>
    <row r="20" spans="1:30" ht="13.5" x14ac:dyDescent="0.25">
      <c r="A20" s="346"/>
      <c r="B20" s="352"/>
      <c r="C20" s="352"/>
      <c r="D20" s="362" t="s">
        <v>24</v>
      </c>
      <c r="E20" s="362" t="s">
        <v>16</v>
      </c>
      <c r="F20" s="369" t="s">
        <v>27</v>
      </c>
      <c r="G20" s="370">
        <v>1</v>
      </c>
      <c r="H20" s="363" t="s">
        <v>19</v>
      </c>
      <c r="I20" s="366">
        <f t="shared" si="0"/>
        <v>0</v>
      </c>
      <c r="J20" s="366">
        <f t="shared" si="1"/>
        <v>0</v>
      </c>
      <c r="K20" s="371"/>
      <c r="L20" s="368"/>
      <c r="M20" s="368"/>
      <c r="N20" s="368"/>
      <c r="O20" s="363"/>
      <c r="U20" s="5"/>
      <c r="V20" s="5"/>
      <c r="W20" s="5"/>
    </row>
    <row r="21" spans="1:30" ht="13.5" x14ac:dyDescent="0.25">
      <c r="A21" s="349"/>
      <c r="B21" s="352"/>
      <c r="C21" s="352"/>
      <c r="D21" s="362" t="s">
        <v>24</v>
      </c>
      <c r="E21" s="362" t="s">
        <v>16</v>
      </c>
      <c r="F21" s="369" t="s">
        <v>28</v>
      </c>
      <c r="G21" s="370">
        <v>1</v>
      </c>
      <c r="H21" s="363" t="s">
        <v>19</v>
      </c>
      <c r="I21" s="366">
        <f t="shared" si="0"/>
        <v>0</v>
      </c>
      <c r="J21" s="366">
        <f t="shared" si="1"/>
        <v>0</v>
      </c>
      <c r="K21" s="371"/>
      <c r="L21" s="372" t="s">
        <v>21</v>
      </c>
      <c r="M21" s="372" t="s">
        <v>21</v>
      </c>
      <c r="N21" s="368"/>
      <c r="O21" s="363"/>
    </row>
    <row r="22" spans="1:30" ht="13.5" x14ac:dyDescent="0.25">
      <c r="A22" s="346"/>
      <c r="B22" s="352"/>
      <c r="C22" s="352"/>
      <c r="D22" s="362" t="s">
        <v>24</v>
      </c>
      <c r="E22" s="362" t="s">
        <v>16</v>
      </c>
      <c r="F22" s="369" t="s">
        <v>29</v>
      </c>
      <c r="G22" s="370">
        <v>1</v>
      </c>
      <c r="H22" s="363" t="s">
        <v>19</v>
      </c>
      <c r="I22" s="366">
        <f t="shared" si="0"/>
        <v>0</v>
      </c>
      <c r="J22" s="366">
        <f t="shared" si="1"/>
        <v>0</v>
      </c>
      <c r="K22" s="371"/>
      <c r="L22" s="372" t="s">
        <v>21</v>
      </c>
      <c r="M22" s="372" t="s">
        <v>21</v>
      </c>
      <c r="N22" s="368"/>
      <c r="O22" s="363"/>
    </row>
    <row r="23" spans="1:30" ht="13.5" x14ac:dyDescent="0.25">
      <c r="A23" s="349"/>
      <c r="B23" s="352"/>
      <c r="C23" s="352"/>
      <c r="D23" s="362" t="s">
        <v>24</v>
      </c>
      <c r="E23" s="362" t="s">
        <v>16</v>
      </c>
      <c r="F23" s="369" t="s">
        <v>30</v>
      </c>
      <c r="G23" s="370">
        <v>1</v>
      </c>
      <c r="H23" s="363" t="s">
        <v>19</v>
      </c>
      <c r="I23" s="366">
        <f t="shared" si="0"/>
        <v>0</v>
      </c>
      <c r="J23" s="366">
        <f t="shared" si="1"/>
        <v>0</v>
      </c>
      <c r="K23" s="371"/>
      <c r="L23" s="372" t="s">
        <v>21</v>
      </c>
      <c r="M23" s="372" t="s">
        <v>21</v>
      </c>
      <c r="N23" s="368"/>
      <c r="O23" s="363"/>
    </row>
    <row r="24" spans="1:30" ht="13.5" x14ac:dyDescent="0.25">
      <c r="A24" s="349"/>
      <c r="B24" s="352"/>
      <c r="C24" s="352"/>
      <c r="D24" s="362" t="s">
        <v>31</v>
      </c>
      <c r="E24" s="362" t="s">
        <v>16</v>
      </c>
      <c r="F24" s="362" t="s">
        <v>32</v>
      </c>
      <c r="G24" s="370"/>
      <c r="H24" s="363"/>
      <c r="I24" s="366">
        <f t="shared" si="0"/>
        <v>0</v>
      </c>
      <c r="J24" s="366">
        <f t="shared" si="1"/>
        <v>0</v>
      </c>
      <c r="K24" s="375"/>
      <c r="L24" s="368"/>
      <c r="M24" s="368"/>
      <c r="N24" s="368"/>
      <c r="O24" s="363"/>
    </row>
    <row r="25" spans="1:30" ht="13.5" x14ac:dyDescent="0.25">
      <c r="A25" s="346"/>
      <c r="B25" s="352"/>
      <c r="C25" s="352"/>
      <c r="D25" s="362" t="s">
        <v>31</v>
      </c>
      <c r="E25" s="362" t="s">
        <v>16</v>
      </c>
      <c r="F25" s="376" t="s">
        <v>244</v>
      </c>
      <c r="G25" s="370">
        <v>3</v>
      </c>
      <c r="H25" s="363" t="s">
        <v>19</v>
      </c>
      <c r="I25" s="366">
        <f t="shared" si="0"/>
        <v>0</v>
      </c>
      <c r="J25" s="366">
        <f t="shared" si="1"/>
        <v>0</v>
      </c>
      <c r="K25" s="371"/>
      <c r="L25" s="372" t="s">
        <v>21</v>
      </c>
      <c r="M25" s="368"/>
      <c r="N25" s="368"/>
      <c r="O25" s="363"/>
    </row>
    <row r="26" spans="1:30" s="378" customFormat="1" ht="13.5" x14ac:dyDescent="0.25">
      <c r="A26" s="346"/>
      <c r="B26" s="352"/>
      <c r="C26" s="352"/>
      <c r="D26" s="362" t="s">
        <v>33</v>
      </c>
      <c r="E26" s="362" t="s">
        <v>16</v>
      </c>
      <c r="F26" s="362" t="s">
        <v>34</v>
      </c>
      <c r="G26" s="370"/>
      <c r="H26" s="363"/>
      <c r="I26" s="366"/>
      <c r="J26" s="366"/>
      <c r="K26" s="375"/>
      <c r="L26" s="368"/>
      <c r="M26" s="368"/>
      <c r="N26" s="368"/>
      <c r="O26" s="363"/>
      <c r="P26" s="4"/>
      <c r="Q26" s="377"/>
      <c r="R26" s="37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</row>
    <row r="27" spans="1:30" ht="13.5" x14ac:dyDescent="0.25">
      <c r="A27" s="349"/>
      <c r="B27" s="352"/>
      <c r="C27" s="352"/>
      <c r="D27" s="362" t="s">
        <v>33</v>
      </c>
      <c r="E27" s="362" t="s">
        <v>16</v>
      </c>
      <c r="F27" s="362" t="s">
        <v>35</v>
      </c>
      <c r="G27" s="370"/>
      <c r="H27" s="363"/>
      <c r="I27" s="366"/>
      <c r="J27" s="366"/>
      <c r="K27" s="375"/>
      <c r="L27" s="368"/>
      <c r="M27" s="368"/>
      <c r="N27" s="368"/>
      <c r="O27" s="363"/>
    </row>
    <row r="28" spans="1:30" ht="13.5" x14ac:dyDescent="0.25">
      <c r="A28" s="346"/>
      <c r="B28" s="352"/>
      <c r="C28" s="352"/>
      <c r="D28" s="362" t="s">
        <v>33</v>
      </c>
      <c r="E28" s="362" t="s">
        <v>16</v>
      </c>
      <c r="F28" s="379" t="s">
        <v>36</v>
      </c>
      <c r="G28" s="370">
        <v>1</v>
      </c>
      <c r="H28" s="363" t="s">
        <v>19</v>
      </c>
      <c r="I28" s="366">
        <f t="shared" ref="I28:I36" si="2">+K28*0.166666666666667</f>
        <v>0</v>
      </c>
      <c r="J28" s="366">
        <f t="shared" ref="J28:J36" si="3">+K28*0.833333333333333</f>
        <v>0</v>
      </c>
      <c r="K28" s="371"/>
      <c r="L28" s="372" t="s">
        <v>21</v>
      </c>
      <c r="M28" s="372" t="s">
        <v>21</v>
      </c>
      <c r="N28" s="372" t="s">
        <v>21</v>
      </c>
      <c r="O28" s="374" t="s">
        <v>21</v>
      </c>
    </row>
    <row r="29" spans="1:30" ht="13.5" x14ac:dyDescent="0.25">
      <c r="A29" s="346"/>
      <c r="B29" s="352"/>
      <c r="C29" s="352"/>
      <c r="D29" s="362" t="s">
        <v>33</v>
      </c>
      <c r="E29" s="362" t="s">
        <v>16</v>
      </c>
      <c r="F29" s="379" t="s">
        <v>38</v>
      </c>
      <c r="G29" s="370">
        <v>1</v>
      </c>
      <c r="H29" s="363" t="s">
        <v>19</v>
      </c>
      <c r="I29" s="366">
        <f t="shared" si="2"/>
        <v>0</v>
      </c>
      <c r="J29" s="366">
        <f t="shared" si="3"/>
        <v>0</v>
      </c>
      <c r="K29" s="371"/>
      <c r="L29" s="372" t="s">
        <v>21</v>
      </c>
      <c r="M29" s="372" t="s">
        <v>21</v>
      </c>
      <c r="N29" s="372" t="s">
        <v>21</v>
      </c>
      <c r="O29" s="374" t="s">
        <v>21</v>
      </c>
    </row>
    <row r="30" spans="1:30" s="378" customFormat="1" ht="13.5" x14ac:dyDescent="0.25">
      <c r="A30" s="349"/>
      <c r="B30" s="352"/>
      <c r="C30" s="352"/>
      <c r="D30" s="362" t="s">
        <v>33</v>
      </c>
      <c r="E30" s="362" t="s">
        <v>16</v>
      </c>
      <c r="F30" s="379" t="s">
        <v>39</v>
      </c>
      <c r="G30" s="370">
        <v>1</v>
      </c>
      <c r="H30" s="363" t="s">
        <v>19</v>
      </c>
      <c r="I30" s="366">
        <f t="shared" si="2"/>
        <v>0</v>
      </c>
      <c r="J30" s="366">
        <f t="shared" si="3"/>
        <v>0</v>
      </c>
      <c r="K30" s="371"/>
      <c r="L30" s="372" t="s">
        <v>21</v>
      </c>
      <c r="M30" s="372" t="s">
        <v>21</v>
      </c>
      <c r="N30" s="372" t="s">
        <v>21</v>
      </c>
      <c r="O30" s="374" t="s">
        <v>21</v>
      </c>
      <c r="P30" s="4"/>
      <c r="Q30" s="377"/>
      <c r="R30" s="377"/>
      <c r="S30" s="377"/>
      <c r="T30" s="377"/>
      <c r="U30" s="377"/>
      <c r="V30" s="377"/>
      <c r="W30" s="377"/>
      <c r="X30" s="377"/>
      <c r="Y30" s="377"/>
      <c r="Z30" s="377"/>
      <c r="AA30" s="377"/>
      <c r="AB30" s="377"/>
      <c r="AC30" s="377"/>
      <c r="AD30" s="377"/>
    </row>
    <row r="31" spans="1:30" s="378" customFormat="1" ht="13.5" x14ac:dyDescent="0.25">
      <c r="A31" s="349"/>
      <c r="B31" s="352"/>
      <c r="C31" s="352"/>
      <c r="D31" s="362" t="s">
        <v>33</v>
      </c>
      <c r="E31" s="362" t="s">
        <v>16</v>
      </c>
      <c r="F31" s="379" t="s">
        <v>40</v>
      </c>
      <c r="G31" s="370">
        <v>1</v>
      </c>
      <c r="H31" s="363" t="s">
        <v>19</v>
      </c>
      <c r="I31" s="366">
        <f t="shared" si="2"/>
        <v>0</v>
      </c>
      <c r="J31" s="366">
        <f t="shared" si="3"/>
        <v>0</v>
      </c>
      <c r="K31" s="371"/>
      <c r="L31" s="372" t="s">
        <v>21</v>
      </c>
      <c r="M31" s="372" t="s">
        <v>21</v>
      </c>
      <c r="N31" s="372" t="s">
        <v>21</v>
      </c>
      <c r="O31" s="374" t="s">
        <v>21</v>
      </c>
      <c r="P31" s="4"/>
      <c r="Q31" s="377"/>
      <c r="R31" s="377"/>
      <c r="S31" s="377"/>
      <c r="T31" s="377"/>
      <c r="U31" s="377"/>
      <c r="V31" s="377"/>
      <c r="W31" s="377"/>
      <c r="X31" s="377"/>
      <c r="Y31" s="377"/>
      <c r="Z31" s="377"/>
      <c r="AA31" s="377"/>
      <c r="AB31" s="377"/>
      <c r="AC31" s="377"/>
      <c r="AD31" s="377"/>
    </row>
    <row r="32" spans="1:30" s="378" customFormat="1" ht="13.5" x14ac:dyDescent="0.25">
      <c r="A32" s="346"/>
      <c r="B32" s="352"/>
      <c r="C32" s="352"/>
      <c r="D32" s="362" t="s">
        <v>33</v>
      </c>
      <c r="E32" s="362" t="s">
        <v>16</v>
      </c>
      <c r="F32" s="362" t="s">
        <v>245</v>
      </c>
      <c r="G32" s="370"/>
      <c r="H32" s="363"/>
      <c r="I32" s="366">
        <f t="shared" si="2"/>
        <v>0</v>
      </c>
      <c r="J32" s="366">
        <f t="shared" si="3"/>
        <v>0</v>
      </c>
      <c r="K32" s="375"/>
      <c r="L32" s="368"/>
      <c r="M32" s="368"/>
      <c r="N32" s="368"/>
      <c r="O32" s="363"/>
      <c r="P32" s="4"/>
      <c r="Q32" s="377"/>
      <c r="R32" s="377"/>
      <c r="S32" s="377"/>
      <c r="T32" s="377"/>
      <c r="U32" s="377"/>
      <c r="V32" s="377"/>
      <c r="W32" s="377"/>
      <c r="X32" s="377"/>
      <c r="Y32" s="377"/>
      <c r="Z32" s="377"/>
      <c r="AA32" s="377"/>
      <c r="AB32" s="377"/>
      <c r="AC32" s="377"/>
      <c r="AD32" s="377"/>
    </row>
    <row r="33" spans="1:52" s="378" customFormat="1" ht="13.5" x14ac:dyDescent="0.25">
      <c r="A33" s="349"/>
      <c r="B33" s="352"/>
      <c r="C33" s="352"/>
      <c r="D33" s="362" t="s">
        <v>33</v>
      </c>
      <c r="E33" s="362" t="s">
        <v>16</v>
      </c>
      <c r="F33" s="379" t="s">
        <v>246</v>
      </c>
      <c r="G33" s="370">
        <v>7</v>
      </c>
      <c r="H33" s="363" t="s">
        <v>19</v>
      </c>
      <c r="I33" s="366">
        <f t="shared" si="2"/>
        <v>0</v>
      </c>
      <c r="J33" s="366">
        <f t="shared" si="3"/>
        <v>0</v>
      </c>
      <c r="K33" s="371"/>
      <c r="L33" s="372" t="s">
        <v>21</v>
      </c>
      <c r="M33" s="372" t="s">
        <v>21</v>
      </c>
      <c r="N33" s="372" t="s">
        <v>21</v>
      </c>
      <c r="O33" s="374" t="s">
        <v>21</v>
      </c>
      <c r="P33" s="4"/>
      <c r="Q33" s="377"/>
      <c r="R33" s="377"/>
      <c r="S33" s="377"/>
      <c r="T33" s="377"/>
      <c r="U33" s="377"/>
      <c r="V33" s="377"/>
      <c r="W33" s="377"/>
      <c r="X33" s="377"/>
      <c r="Y33" s="377"/>
      <c r="Z33" s="377"/>
      <c r="AA33" s="377"/>
      <c r="AB33" s="377"/>
      <c r="AC33" s="377"/>
      <c r="AD33" s="377"/>
    </row>
    <row r="34" spans="1:52" ht="13.5" x14ac:dyDescent="0.25">
      <c r="A34" s="346"/>
      <c r="B34" s="352"/>
      <c r="C34" s="352"/>
      <c r="D34" s="362" t="s">
        <v>33</v>
      </c>
      <c r="E34" s="362" t="s">
        <v>16</v>
      </c>
      <c r="F34" s="379" t="s">
        <v>247</v>
      </c>
      <c r="G34" s="370">
        <v>8</v>
      </c>
      <c r="H34" s="363" t="s">
        <v>19</v>
      </c>
      <c r="I34" s="366">
        <f t="shared" si="2"/>
        <v>0</v>
      </c>
      <c r="J34" s="366">
        <f t="shared" si="3"/>
        <v>0</v>
      </c>
      <c r="K34" s="371"/>
      <c r="L34" s="372" t="s">
        <v>21</v>
      </c>
      <c r="M34" s="372" t="s">
        <v>21</v>
      </c>
      <c r="N34" s="372" t="s">
        <v>21</v>
      </c>
      <c r="O34" s="374" t="s">
        <v>21</v>
      </c>
    </row>
    <row r="35" spans="1:52" ht="13.5" x14ac:dyDescent="0.25">
      <c r="A35" s="346"/>
      <c r="B35" s="352"/>
      <c r="C35" s="352"/>
      <c r="D35" s="362" t="s">
        <v>41</v>
      </c>
      <c r="E35" s="362" t="s">
        <v>16</v>
      </c>
      <c r="F35" s="362" t="s">
        <v>42</v>
      </c>
      <c r="G35" s="370">
        <v>1</v>
      </c>
      <c r="H35" s="363" t="s">
        <v>248</v>
      </c>
      <c r="I35" s="366">
        <f t="shared" si="2"/>
        <v>0</v>
      </c>
      <c r="J35" s="366">
        <f t="shared" si="3"/>
        <v>0</v>
      </c>
      <c r="K35" s="375"/>
      <c r="L35" s="368"/>
      <c r="M35" s="368"/>
      <c r="N35" s="368"/>
      <c r="O35" s="363"/>
    </row>
    <row r="36" spans="1:52" s="5" customFormat="1" ht="13.5" customHeight="1" thickBot="1" x14ac:dyDescent="0.3">
      <c r="A36" s="345"/>
      <c r="B36" s="345"/>
      <c r="C36" s="346"/>
      <c r="D36" s="380" t="s">
        <v>46</v>
      </c>
      <c r="E36" s="362" t="s">
        <v>16</v>
      </c>
      <c r="F36" s="362" t="s">
        <v>249</v>
      </c>
      <c r="G36" s="381">
        <v>1</v>
      </c>
      <c r="H36" s="382" t="s">
        <v>19</v>
      </c>
      <c r="I36" s="366">
        <f t="shared" si="2"/>
        <v>0</v>
      </c>
      <c r="J36" s="366">
        <f t="shared" si="3"/>
        <v>0</v>
      </c>
      <c r="K36" s="371"/>
      <c r="L36" s="372" t="s">
        <v>21</v>
      </c>
      <c r="M36" s="372" t="s">
        <v>21</v>
      </c>
      <c r="N36" s="372" t="s">
        <v>21</v>
      </c>
      <c r="O36" s="363"/>
      <c r="P36" s="383"/>
      <c r="Q36" s="4"/>
      <c r="R36" s="4"/>
      <c r="S36" s="4"/>
      <c r="T36" s="4"/>
    </row>
    <row r="37" spans="1:52" s="5" customFormat="1" ht="17.25" thickTop="1" thickBot="1" x14ac:dyDescent="0.3">
      <c r="A37" s="345"/>
      <c r="B37" s="345"/>
      <c r="C37" s="346"/>
      <c r="D37" s="384"/>
      <c r="E37" s="385"/>
      <c r="F37" s="386"/>
      <c r="G37" s="384"/>
      <c r="H37" s="386"/>
      <c r="I37" s="387">
        <f>SUM(I14:I36)</f>
        <v>0</v>
      </c>
      <c r="J37" s="387">
        <f>SUM(J14:J36)</f>
        <v>0</v>
      </c>
      <c r="K37" s="387">
        <f>SUM(K14:K36)</f>
        <v>0</v>
      </c>
      <c r="L37" s="385"/>
      <c r="M37" s="385"/>
      <c r="N37" s="385"/>
      <c r="O37" s="386"/>
      <c r="P37" s="383"/>
      <c r="Q37" s="4"/>
      <c r="R37" s="4"/>
      <c r="S37" s="4"/>
      <c r="T37" s="4"/>
    </row>
    <row r="38" spans="1:52" s="5" customFormat="1" ht="16.5" thickTop="1" x14ac:dyDescent="0.25">
      <c r="A38" s="345"/>
      <c r="B38" s="345"/>
      <c r="C38" s="346"/>
      <c r="D38" s="9"/>
      <c r="E38" s="9"/>
      <c r="F38" s="9"/>
      <c r="G38" s="9"/>
      <c r="H38" s="9"/>
      <c r="I38" s="9"/>
      <c r="J38" s="9"/>
      <c r="K38" s="10"/>
      <c r="L38" s="9"/>
      <c r="M38" s="9"/>
      <c r="N38" s="9"/>
      <c r="O38" s="9"/>
      <c r="P38" s="388"/>
      <c r="Q38" s="4"/>
      <c r="R38" s="4"/>
      <c r="S38" s="4"/>
      <c r="T38" s="4"/>
    </row>
    <row r="39" spans="1:52" s="5" customFormat="1" x14ac:dyDescent="0.25">
      <c r="A39" s="345"/>
      <c r="B39" s="345"/>
      <c r="C39" s="349"/>
      <c r="D39" s="9"/>
      <c r="E39" s="9"/>
      <c r="F39" s="9"/>
      <c r="G39" s="9"/>
      <c r="H39" s="9"/>
      <c r="I39" s="9"/>
      <c r="J39" s="9"/>
      <c r="K39" s="10"/>
      <c r="L39" s="9"/>
      <c r="M39" s="9"/>
      <c r="N39" s="9"/>
      <c r="O39" s="9"/>
      <c r="P39" s="4"/>
      <c r="Q39" s="4"/>
      <c r="R39" s="4"/>
      <c r="S39" s="4"/>
      <c r="T39" s="4"/>
    </row>
    <row r="40" spans="1:52" s="5" customFormat="1" x14ac:dyDescent="0.25">
      <c r="A40" s="345"/>
      <c r="B40" s="532"/>
      <c r="C40" s="532"/>
      <c r="D40" s="9"/>
      <c r="E40" s="9"/>
      <c r="F40" s="9"/>
      <c r="G40" s="9"/>
      <c r="H40" s="9"/>
      <c r="I40" s="9"/>
      <c r="J40" s="9"/>
      <c r="K40" s="10"/>
      <c r="L40" s="9"/>
      <c r="M40" s="9"/>
      <c r="N40" s="9"/>
      <c r="O40" s="9"/>
      <c r="P40" s="4"/>
      <c r="Q40" s="4"/>
      <c r="R40" s="4"/>
      <c r="S40" s="4"/>
      <c r="T40" s="4"/>
    </row>
    <row r="41" spans="1:52" s="5" customFormat="1" ht="15.75" x14ac:dyDescent="0.2">
      <c r="A41" s="345"/>
      <c r="B41" s="350"/>
      <c r="C41" s="351"/>
      <c r="D41" s="531" t="s">
        <v>0</v>
      </c>
      <c r="E41" s="531"/>
      <c r="F41" s="531"/>
      <c r="G41" s="531"/>
      <c r="H41" s="531"/>
      <c r="I41" s="531"/>
      <c r="J41" s="531"/>
      <c r="K41" s="531"/>
      <c r="L41" s="531"/>
      <c r="M41" s="531"/>
      <c r="N41" s="531"/>
      <c r="O41" s="531"/>
      <c r="P41" s="4"/>
      <c r="Q41" s="4"/>
      <c r="R41" s="4"/>
      <c r="S41" s="4"/>
      <c r="T41" s="4"/>
    </row>
    <row r="42" spans="1:52" s="34" customFormat="1" ht="15.75" x14ac:dyDescent="0.2">
      <c r="A42" s="349"/>
      <c r="B42" s="352"/>
      <c r="C42" s="352"/>
      <c r="D42" s="531" t="s">
        <v>1</v>
      </c>
      <c r="E42" s="531"/>
      <c r="F42" s="531"/>
      <c r="G42" s="531"/>
      <c r="H42" s="531"/>
      <c r="I42" s="531"/>
      <c r="J42" s="531"/>
      <c r="K42" s="531"/>
      <c r="L42" s="531"/>
      <c r="M42" s="531"/>
      <c r="N42" s="531"/>
      <c r="O42" s="531"/>
    </row>
    <row r="43" spans="1:52" s="167" customFormat="1" ht="15.75" customHeight="1" x14ac:dyDescent="0.25">
      <c r="A43" s="348"/>
      <c r="B43" s="348"/>
      <c r="D43" s="531" t="s">
        <v>237</v>
      </c>
      <c r="E43" s="531"/>
      <c r="F43" s="531"/>
      <c r="G43" s="531"/>
      <c r="H43" s="531"/>
      <c r="I43" s="531"/>
      <c r="J43" s="531"/>
      <c r="K43" s="531"/>
      <c r="L43" s="531"/>
      <c r="M43" s="531"/>
      <c r="N43" s="531"/>
      <c r="O43" s="531"/>
      <c r="P43" s="347"/>
      <c r="Q43" s="347"/>
      <c r="R43" s="347"/>
      <c r="S43" s="347"/>
      <c r="T43" s="347"/>
      <c r="U43" s="347"/>
      <c r="V43" s="347"/>
      <c r="W43" s="347"/>
      <c r="X43" s="347"/>
      <c r="Y43" s="347"/>
      <c r="Z43" s="347"/>
      <c r="AA43" s="347"/>
      <c r="AB43" s="347"/>
      <c r="AC43" s="347"/>
      <c r="AD43" s="347"/>
      <c r="AE43" s="347"/>
      <c r="AF43" s="347"/>
      <c r="AG43" s="347"/>
      <c r="AH43" s="53"/>
      <c r="AI43" s="53"/>
      <c r="AJ43" s="53"/>
      <c r="AK43" s="53"/>
      <c r="AL43" s="53"/>
      <c r="AM43" s="347"/>
      <c r="AN43" s="347"/>
      <c r="AO43" s="347"/>
      <c r="AP43" s="347"/>
      <c r="AQ43" s="347"/>
      <c r="AR43" s="347"/>
      <c r="AS43" s="347"/>
      <c r="AT43" s="347"/>
      <c r="AU43" s="347"/>
      <c r="AV43" s="347"/>
      <c r="AW43" s="347"/>
      <c r="AX43" s="347"/>
      <c r="AY43" s="347"/>
      <c r="AZ43" s="347"/>
    </row>
    <row r="44" spans="1:52" s="167" customFormat="1" ht="15.75" customHeight="1" x14ac:dyDescent="0.25">
      <c r="A44" s="348"/>
      <c r="B44" s="348"/>
      <c r="D44" s="531" t="s">
        <v>238</v>
      </c>
      <c r="E44" s="531"/>
      <c r="F44" s="531"/>
      <c r="G44" s="531"/>
      <c r="H44" s="531"/>
      <c r="I44" s="531"/>
      <c r="J44" s="531"/>
      <c r="K44" s="531"/>
      <c r="L44" s="531"/>
      <c r="M44" s="531"/>
      <c r="N44" s="531"/>
      <c r="O44" s="531"/>
      <c r="P44" s="347"/>
      <c r="Q44" s="347"/>
      <c r="R44" s="347"/>
      <c r="S44" s="347"/>
      <c r="T44" s="347"/>
      <c r="U44" s="347"/>
      <c r="V44" s="347"/>
      <c r="W44" s="347"/>
      <c r="X44" s="347"/>
      <c r="Y44" s="347"/>
      <c r="Z44" s="347"/>
      <c r="AA44" s="347"/>
      <c r="AB44" s="347"/>
      <c r="AC44" s="347"/>
      <c r="AD44" s="347"/>
      <c r="AE44" s="347"/>
      <c r="AF44" s="347"/>
      <c r="AG44" s="347"/>
      <c r="AH44" s="53"/>
      <c r="AI44" s="53"/>
      <c r="AJ44" s="53"/>
      <c r="AK44" s="53"/>
      <c r="AL44" s="53"/>
      <c r="AM44" s="347"/>
      <c r="AN44" s="347"/>
      <c r="AO44" s="347"/>
      <c r="AP44" s="347"/>
      <c r="AQ44" s="347"/>
      <c r="AR44" s="347"/>
      <c r="AS44" s="347"/>
      <c r="AT44" s="347"/>
      <c r="AU44" s="347"/>
      <c r="AV44" s="347"/>
      <c r="AW44" s="347"/>
      <c r="AX44" s="347"/>
      <c r="AY44" s="347"/>
      <c r="AZ44" s="347"/>
    </row>
    <row r="45" spans="1:52" ht="15.75" x14ac:dyDescent="0.2">
      <c r="A45" s="346"/>
      <c r="B45" s="352"/>
      <c r="C45" s="352"/>
      <c r="D45" s="531" t="s">
        <v>93</v>
      </c>
      <c r="E45" s="531"/>
      <c r="F45" s="531"/>
      <c r="G45" s="531"/>
      <c r="H45" s="531"/>
      <c r="I45" s="531"/>
      <c r="J45" s="531"/>
      <c r="K45" s="531"/>
      <c r="L45" s="531"/>
      <c r="M45" s="531"/>
      <c r="N45" s="531"/>
      <c r="O45" s="531"/>
      <c r="P45" s="531"/>
      <c r="Q45" s="531"/>
      <c r="R45" s="531"/>
      <c r="S45" s="531"/>
      <c r="T45" s="531"/>
      <c r="U45" s="531"/>
      <c r="V45" s="531"/>
      <c r="W45" s="531"/>
      <c r="X45" s="531"/>
      <c r="Y45" s="531"/>
      <c r="Z45" s="531"/>
      <c r="AA45" s="531"/>
    </row>
    <row r="46" spans="1:52" ht="15.75" x14ac:dyDescent="0.2">
      <c r="A46" s="346"/>
      <c r="B46" s="352"/>
      <c r="C46" s="352"/>
      <c r="D46" s="531" t="str">
        <f>+D8</f>
        <v>Propinsi ……………………………………………</v>
      </c>
      <c r="E46" s="531"/>
      <c r="F46" s="531"/>
      <c r="G46" s="531"/>
      <c r="H46" s="531"/>
      <c r="I46" s="531"/>
      <c r="J46" s="531"/>
      <c r="K46" s="531"/>
      <c r="L46" s="531"/>
      <c r="M46" s="531"/>
      <c r="N46" s="531"/>
      <c r="O46" s="531"/>
      <c r="Q46" s="373"/>
      <c r="R46" s="373"/>
      <c r="S46" s="373"/>
      <c r="T46" s="373"/>
      <c r="U46" s="373"/>
      <c r="V46" s="373"/>
      <c r="W46" s="373"/>
    </row>
    <row r="47" spans="1:52" ht="11.25" x14ac:dyDescent="0.2">
      <c r="A47" s="346"/>
      <c r="B47" s="352"/>
      <c r="C47" s="352"/>
      <c r="D47" s="553" t="s">
        <v>4</v>
      </c>
      <c r="E47" s="553"/>
      <c r="F47" s="553"/>
      <c r="G47" s="553"/>
      <c r="H47" s="553"/>
      <c r="I47" s="553"/>
      <c r="J47" s="553"/>
      <c r="K47" s="553"/>
      <c r="L47" s="553"/>
      <c r="M47" s="553"/>
      <c r="N47" s="553"/>
      <c r="O47" s="553"/>
      <c r="Q47" s="373"/>
      <c r="R47" s="373"/>
      <c r="S47" s="373"/>
      <c r="T47" s="373"/>
      <c r="U47" s="373"/>
      <c r="V47" s="373"/>
      <c r="W47" s="373"/>
    </row>
    <row r="48" spans="1:52" ht="2.25" customHeight="1" thickBot="1" x14ac:dyDescent="0.25">
      <c r="A48" s="346"/>
      <c r="B48" s="352"/>
      <c r="C48" s="352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25" ht="14.25" thickTop="1" x14ac:dyDescent="0.25">
      <c r="A49" s="346"/>
      <c r="B49" s="352"/>
      <c r="C49" s="352"/>
      <c r="D49" s="534" t="s">
        <v>6</v>
      </c>
      <c r="E49" s="536" t="s">
        <v>7</v>
      </c>
      <c r="F49" s="538"/>
      <c r="G49" s="540" t="s">
        <v>9</v>
      </c>
      <c r="H49" s="541"/>
      <c r="I49" s="554" t="s">
        <v>14</v>
      </c>
      <c r="J49" s="545"/>
      <c r="K49" s="546"/>
      <c r="L49" s="547"/>
      <c r="M49" s="547"/>
      <c r="N49" s="547"/>
      <c r="O49" s="548"/>
    </row>
    <row r="50" spans="1:25" ht="13.5" x14ac:dyDescent="0.25">
      <c r="A50" s="349"/>
      <c r="B50" s="352"/>
      <c r="C50" s="352"/>
      <c r="D50" s="535"/>
      <c r="E50" s="537"/>
      <c r="F50" s="539"/>
      <c r="G50" s="542"/>
      <c r="H50" s="543"/>
      <c r="I50" s="389" t="s">
        <v>240</v>
      </c>
      <c r="J50" s="354" t="s">
        <v>241</v>
      </c>
      <c r="K50" s="355" t="s">
        <v>14</v>
      </c>
      <c r="L50" s="356">
        <v>2018</v>
      </c>
      <c r="M50" s="356">
        <v>2019</v>
      </c>
      <c r="N50" s="356">
        <v>2020</v>
      </c>
      <c r="O50" s="357">
        <v>2021</v>
      </c>
    </row>
    <row r="51" spans="1:25" ht="14.25" thickBot="1" x14ac:dyDescent="0.3">
      <c r="A51" s="349"/>
      <c r="B51" s="352"/>
      <c r="C51" s="352"/>
      <c r="D51" s="358">
        <v>1</v>
      </c>
      <c r="E51" s="12">
        <v>2</v>
      </c>
      <c r="F51" s="13">
        <v>3</v>
      </c>
      <c r="G51" s="549">
        <v>4</v>
      </c>
      <c r="H51" s="550"/>
      <c r="I51" s="390">
        <v>5</v>
      </c>
      <c r="J51" s="360">
        <v>6</v>
      </c>
      <c r="K51" s="361">
        <v>7</v>
      </c>
      <c r="L51" s="551">
        <v>8</v>
      </c>
      <c r="M51" s="551"/>
      <c r="N51" s="551"/>
      <c r="O51" s="552"/>
    </row>
    <row r="52" spans="1:25" ht="14.25" thickTop="1" x14ac:dyDescent="0.25">
      <c r="A52" s="349"/>
      <c r="B52" s="352"/>
      <c r="C52" s="352"/>
      <c r="D52" s="362" t="s">
        <v>15</v>
      </c>
      <c r="E52" s="362" t="s">
        <v>49</v>
      </c>
      <c r="F52" s="391" t="s">
        <v>17</v>
      </c>
      <c r="G52" s="370"/>
      <c r="H52" s="363"/>
      <c r="I52" s="392"/>
      <c r="J52" s="366"/>
      <c r="K52" s="367"/>
      <c r="L52" s="368"/>
      <c r="M52" s="368"/>
      <c r="N52" s="368"/>
      <c r="O52" s="363"/>
    </row>
    <row r="53" spans="1:25" ht="13.5" x14ac:dyDescent="0.25">
      <c r="A53" s="349"/>
      <c r="B53" s="352"/>
      <c r="C53" s="352"/>
      <c r="D53" s="362" t="s">
        <v>15</v>
      </c>
      <c r="E53" s="362" t="s">
        <v>49</v>
      </c>
      <c r="F53" s="379" t="s">
        <v>50</v>
      </c>
      <c r="G53" s="370">
        <v>1</v>
      </c>
      <c r="H53" s="363" t="s">
        <v>19</v>
      </c>
      <c r="I53" s="392">
        <f>+K53*0.166666666666667</f>
        <v>0</v>
      </c>
      <c r="J53" s="366">
        <f>+K53*0.833333333333333</f>
        <v>0</v>
      </c>
      <c r="K53" s="371"/>
      <c r="L53" s="372" t="s">
        <v>21</v>
      </c>
      <c r="M53" s="372" t="s">
        <v>21</v>
      </c>
      <c r="N53" s="368"/>
      <c r="O53" s="363"/>
    </row>
    <row r="54" spans="1:25" ht="13.5" x14ac:dyDescent="0.25">
      <c r="A54" s="349"/>
      <c r="B54" s="352"/>
      <c r="C54" s="352"/>
      <c r="D54" s="362" t="s">
        <v>15</v>
      </c>
      <c r="E54" s="362" t="s">
        <v>49</v>
      </c>
      <c r="F54" s="379" t="s">
        <v>51</v>
      </c>
      <c r="G54" s="370">
        <v>4</v>
      </c>
      <c r="H54" s="363" t="s">
        <v>19</v>
      </c>
      <c r="I54" s="392">
        <f>+K54*0.166666666666667</f>
        <v>0</v>
      </c>
      <c r="J54" s="366">
        <f>+K54*0.833333333333333</f>
        <v>0</v>
      </c>
      <c r="K54" s="371"/>
      <c r="L54" s="372" t="s">
        <v>21</v>
      </c>
      <c r="M54" s="372" t="s">
        <v>21</v>
      </c>
      <c r="N54" s="372" t="s">
        <v>21</v>
      </c>
      <c r="O54" s="374" t="s">
        <v>21</v>
      </c>
    </row>
    <row r="55" spans="1:25" ht="13.5" x14ac:dyDescent="0.25">
      <c r="A55" s="346"/>
      <c r="B55" s="352"/>
      <c r="C55" s="352"/>
      <c r="D55" s="362" t="s">
        <v>24</v>
      </c>
      <c r="E55" s="362" t="s">
        <v>49</v>
      </c>
      <c r="F55" s="362" t="s">
        <v>52</v>
      </c>
      <c r="G55" s="370"/>
      <c r="H55" s="363"/>
      <c r="I55" s="392"/>
      <c r="J55" s="366"/>
      <c r="K55" s="375"/>
      <c r="L55" s="368"/>
      <c r="M55" s="368"/>
      <c r="N55" s="368"/>
      <c r="O55" s="363"/>
    </row>
    <row r="56" spans="1:25" ht="13.5" x14ac:dyDescent="0.25">
      <c r="A56" s="346"/>
      <c r="B56" s="352"/>
      <c r="C56" s="352"/>
      <c r="D56" s="362" t="s">
        <v>24</v>
      </c>
      <c r="E56" s="362" t="s">
        <v>49</v>
      </c>
      <c r="F56" s="393" t="s">
        <v>53</v>
      </c>
      <c r="G56" s="370">
        <v>1</v>
      </c>
      <c r="H56" s="363" t="s">
        <v>19</v>
      </c>
      <c r="I56" s="392">
        <f t="shared" ref="I56:I65" si="4">+K56*0.166666666666667</f>
        <v>0</v>
      </c>
      <c r="J56" s="366">
        <f t="shared" ref="J56:J68" si="5">+K56*0.833333333333333</f>
        <v>0</v>
      </c>
      <c r="K56" s="371"/>
      <c r="L56" s="372" t="s">
        <v>21</v>
      </c>
      <c r="M56" s="372" t="s">
        <v>21</v>
      </c>
      <c r="N56" s="368"/>
      <c r="O56" s="363"/>
    </row>
    <row r="57" spans="1:25" ht="13.5" x14ac:dyDescent="0.25">
      <c r="A57" s="349"/>
      <c r="B57" s="352"/>
      <c r="C57" s="352"/>
      <c r="D57" s="362" t="s">
        <v>24</v>
      </c>
      <c r="E57" s="362" t="s">
        <v>49</v>
      </c>
      <c r="F57" s="393" t="s">
        <v>54</v>
      </c>
      <c r="G57" s="370">
        <v>1</v>
      </c>
      <c r="H57" s="363" t="s">
        <v>19</v>
      </c>
      <c r="I57" s="392">
        <f t="shared" si="4"/>
        <v>0</v>
      </c>
      <c r="J57" s="366">
        <f t="shared" si="5"/>
        <v>0</v>
      </c>
      <c r="K57" s="371"/>
      <c r="L57" s="372" t="s">
        <v>21</v>
      </c>
      <c r="M57" s="372" t="s">
        <v>21</v>
      </c>
      <c r="N57" s="368"/>
      <c r="O57" s="363"/>
    </row>
    <row r="58" spans="1:25" ht="13.5" x14ac:dyDescent="0.25">
      <c r="A58" s="346"/>
      <c r="B58" s="352"/>
      <c r="C58" s="352"/>
      <c r="D58" s="362" t="s">
        <v>24</v>
      </c>
      <c r="E58" s="362" t="s">
        <v>49</v>
      </c>
      <c r="F58" s="393" t="s">
        <v>55</v>
      </c>
      <c r="G58" s="370">
        <v>2</v>
      </c>
      <c r="H58" s="363" t="s">
        <v>19</v>
      </c>
      <c r="I58" s="392">
        <f t="shared" si="4"/>
        <v>0</v>
      </c>
      <c r="J58" s="366">
        <f t="shared" si="5"/>
        <v>0</v>
      </c>
      <c r="K58" s="371"/>
      <c r="L58" s="372" t="s">
        <v>21</v>
      </c>
      <c r="M58" s="368"/>
      <c r="N58" s="368"/>
      <c r="O58" s="374" t="s">
        <v>21</v>
      </c>
    </row>
    <row r="59" spans="1:25" ht="13.5" x14ac:dyDescent="0.25">
      <c r="A59" s="349"/>
      <c r="B59" s="352"/>
      <c r="C59" s="352"/>
      <c r="D59" s="362" t="s">
        <v>24</v>
      </c>
      <c r="E59" s="362" t="s">
        <v>49</v>
      </c>
      <c r="F59" s="393" t="s">
        <v>56</v>
      </c>
      <c r="G59" s="370">
        <v>1</v>
      </c>
      <c r="H59" s="363" t="s">
        <v>19</v>
      </c>
      <c r="I59" s="392">
        <f t="shared" si="4"/>
        <v>0</v>
      </c>
      <c r="J59" s="366">
        <f t="shared" si="5"/>
        <v>0</v>
      </c>
      <c r="K59" s="371"/>
      <c r="L59" s="372" t="s">
        <v>21</v>
      </c>
      <c r="M59" s="372" t="s">
        <v>21</v>
      </c>
      <c r="N59" s="368"/>
      <c r="O59" s="363"/>
      <c r="Q59" s="373"/>
      <c r="R59" s="373"/>
      <c r="S59" s="373"/>
      <c r="T59" s="373"/>
      <c r="U59" s="373"/>
      <c r="V59" s="373"/>
      <c r="W59" s="373"/>
      <c r="X59" s="373"/>
      <c r="Y59" s="373"/>
    </row>
    <row r="60" spans="1:25" ht="13.5" x14ac:dyDescent="0.25">
      <c r="A60" s="349"/>
      <c r="B60" s="352"/>
      <c r="C60" s="352"/>
      <c r="D60" s="362" t="s">
        <v>33</v>
      </c>
      <c r="E60" s="362" t="s">
        <v>49</v>
      </c>
      <c r="F60" s="362" t="s">
        <v>57</v>
      </c>
      <c r="G60" s="370"/>
      <c r="H60" s="363"/>
      <c r="I60" s="392">
        <f t="shared" si="4"/>
        <v>0</v>
      </c>
      <c r="J60" s="366">
        <f t="shared" si="5"/>
        <v>0</v>
      </c>
      <c r="K60" s="375"/>
      <c r="L60" s="368"/>
      <c r="M60" s="368"/>
      <c r="N60" s="368"/>
      <c r="O60" s="363"/>
      <c r="Q60" s="373"/>
      <c r="R60" s="373"/>
      <c r="S60" s="373"/>
      <c r="T60" s="373"/>
      <c r="U60" s="373"/>
      <c r="V60" s="373"/>
      <c r="W60" s="373"/>
      <c r="X60" s="373"/>
      <c r="Y60" s="373"/>
    </row>
    <row r="61" spans="1:25" ht="13.5" x14ac:dyDescent="0.25">
      <c r="A61" s="346"/>
      <c r="B61" s="352"/>
      <c r="C61" s="352"/>
      <c r="D61" s="362" t="s">
        <v>33</v>
      </c>
      <c r="E61" s="362" t="s">
        <v>49</v>
      </c>
      <c r="F61" s="379" t="s">
        <v>58</v>
      </c>
      <c r="G61" s="370">
        <v>1</v>
      </c>
      <c r="H61" s="363" t="s">
        <v>19</v>
      </c>
      <c r="I61" s="392">
        <f t="shared" si="4"/>
        <v>0</v>
      </c>
      <c r="J61" s="366">
        <f t="shared" si="5"/>
        <v>0</v>
      </c>
      <c r="K61" s="371"/>
      <c r="L61" s="372" t="s">
        <v>21</v>
      </c>
      <c r="M61" s="368"/>
      <c r="N61" s="368"/>
      <c r="O61" s="363"/>
      <c r="Q61" s="373"/>
      <c r="R61" s="373"/>
      <c r="S61" s="373"/>
      <c r="T61" s="373"/>
      <c r="U61" s="373"/>
      <c r="V61" s="373"/>
      <c r="W61" s="373"/>
      <c r="X61" s="373"/>
      <c r="Y61" s="373"/>
    </row>
    <row r="62" spans="1:25" ht="13.5" x14ac:dyDescent="0.25">
      <c r="A62" s="346"/>
      <c r="B62" s="352"/>
      <c r="C62" s="352"/>
      <c r="D62" s="362" t="s">
        <v>59</v>
      </c>
      <c r="E62" s="362" t="s">
        <v>49</v>
      </c>
      <c r="F62" s="362" t="s">
        <v>60</v>
      </c>
      <c r="G62" s="370">
        <v>1</v>
      </c>
      <c r="H62" s="363" t="s">
        <v>248</v>
      </c>
      <c r="I62" s="392">
        <f t="shared" si="4"/>
        <v>0</v>
      </c>
      <c r="J62" s="366">
        <f t="shared" si="5"/>
        <v>0</v>
      </c>
      <c r="K62" s="375"/>
      <c r="L62" s="368"/>
      <c r="M62" s="368"/>
      <c r="N62" s="368"/>
      <c r="O62" s="363"/>
      <c r="Q62" s="373"/>
      <c r="R62" s="373"/>
      <c r="S62" s="373"/>
      <c r="T62" s="373"/>
      <c r="U62" s="373"/>
      <c r="V62" s="373"/>
      <c r="W62" s="373"/>
      <c r="X62" s="373"/>
      <c r="Y62" s="373"/>
    </row>
    <row r="63" spans="1:25" ht="13.5" x14ac:dyDescent="0.25">
      <c r="A63" s="349"/>
      <c r="B63" s="352"/>
      <c r="C63" s="352"/>
      <c r="D63" s="362" t="s">
        <v>72</v>
      </c>
      <c r="E63" s="362" t="s">
        <v>49</v>
      </c>
      <c r="F63" s="363" t="s">
        <v>73</v>
      </c>
      <c r="G63" s="370">
        <v>2</v>
      </c>
      <c r="H63" s="363" t="s">
        <v>19</v>
      </c>
      <c r="I63" s="392">
        <f t="shared" si="4"/>
        <v>0</v>
      </c>
      <c r="J63" s="366">
        <f t="shared" si="5"/>
        <v>0</v>
      </c>
      <c r="K63" s="371"/>
      <c r="L63" s="372" t="s">
        <v>21</v>
      </c>
      <c r="M63" s="368"/>
      <c r="N63" s="368"/>
      <c r="O63" s="374" t="s">
        <v>21</v>
      </c>
      <c r="Q63" s="373"/>
      <c r="R63" s="373"/>
      <c r="S63" s="373"/>
      <c r="T63" s="373"/>
      <c r="U63" s="373"/>
      <c r="V63" s="373"/>
      <c r="W63" s="373"/>
      <c r="X63" s="373"/>
    </row>
    <row r="64" spans="1:25" ht="13.5" x14ac:dyDescent="0.25">
      <c r="A64" s="349"/>
      <c r="B64" s="352"/>
      <c r="C64" s="352"/>
      <c r="D64" s="362" t="s">
        <v>74</v>
      </c>
      <c r="E64" s="362" t="s">
        <v>49</v>
      </c>
      <c r="F64" s="394" t="s">
        <v>75</v>
      </c>
      <c r="G64" s="370">
        <v>1</v>
      </c>
      <c r="H64" s="363" t="s">
        <v>19</v>
      </c>
      <c r="I64" s="392">
        <f t="shared" si="4"/>
        <v>0</v>
      </c>
      <c r="J64" s="366">
        <f t="shared" si="5"/>
        <v>0</v>
      </c>
      <c r="K64" s="371"/>
      <c r="L64" s="372" t="s">
        <v>21</v>
      </c>
      <c r="M64" s="372" t="s">
        <v>21</v>
      </c>
      <c r="N64" s="368"/>
      <c r="O64" s="363"/>
      <c r="Q64" s="373"/>
      <c r="R64" s="373"/>
      <c r="S64" s="373"/>
      <c r="T64" s="373"/>
      <c r="U64" s="373"/>
      <c r="V64" s="373"/>
      <c r="W64" s="373"/>
      <c r="X64" s="373"/>
    </row>
    <row r="65" spans="1:25" ht="13.5" x14ac:dyDescent="0.25">
      <c r="A65" s="346"/>
      <c r="B65" s="352"/>
      <c r="C65" s="352"/>
      <c r="D65" s="362" t="s">
        <v>76</v>
      </c>
      <c r="E65" s="362" t="s">
        <v>49</v>
      </c>
      <c r="F65" s="394" t="s">
        <v>77</v>
      </c>
      <c r="G65" s="370">
        <v>1</v>
      </c>
      <c r="H65" s="363" t="s">
        <v>19</v>
      </c>
      <c r="I65" s="392">
        <f t="shared" si="4"/>
        <v>0</v>
      </c>
      <c r="J65" s="366">
        <f t="shared" si="5"/>
        <v>0</v>
      </c>
      <c r="K65" s="371"/>
      <c r="L65" s="372" t="s">
        <v>21</v>
      </c>
      <c r="M65" s="368"/>
      <c r="N65" s="368"/>
      <c r="O65" s="363"/>
      <c r="Q65" s="373"/>
      <c r="R65" s="373"/>
      <c r="S65" s="373"/>
      <c r="T65" s="373"/>
      <c r="U65" s="373"/>
      <c r="V65" s="373"/>
      <c r="W65" s="373"/>
      <c r="X65" s="373"/>
    </row>
    <row r="66" spans="1:25" ht="13.5" x14ac:dyDescent="0.25">
      <c r="A66" s="346"/>
      <c r="B66" s="352"/>
      <c r="C66" s="352"/>
      <c r="D66" s="362"/>
      <c r="E66" s="362"/>
      <c r="F66" s="394" t="s">
        <v>250</v>
      </c>
      <c r="G66" s="370"/>
      <c r="H66" s="363"/>
      <c r="I66" s="392"/>
      <c r="J66" s="366"/>
      <c r="K66" s="371"/>
      <c r="L66" s="372"/>
      <c r="M66" s="368"/>
      <c r="N66" s="368"/>
      <c r="O66" s="363"/>
      <c r="Q66" s="373"/>
      <c r="R66" s="373"/>
      <c r="S66" s="373"/>
      <c r="T66" s="373"/>
      <c r="U66" s="373"/>
      <c r="V66" s="373"/>
      <c r="W66" s="373"/>
      <c r="X66" s="373"/>
    </row>
    <row r="67" spans="1:25" ht="13.5" x14ac:dyDescent="0.25">
      <c r="A67" s="346"/>
      <c r="B67" s="352"/>
      <c r="C67" s="352"/>
      <c r="D67" s="362" t="s">
        <v>78</v>
      </c>
      <c r="E67" s="362" t="s">
        <v>49</v>
      </c>
      <c r="F67" s="376" t="s">
        <v>251</v>
      </c>
      <c r="G67" s="370">
        <v>4</v>
      </c>
      <c r="H67" s="363" t="s">
        <v>252</v>
      </c>
      <c r="I67" s="392">
        <f t="shared" ref="I67:I68" si="6">+K67*0.166666666666667</f>
        <v>0</v>
      </c>
      <c r="J67" s="366">
        <f t="shared" si="5"/>
        <v>0</v>
      </c>
      <c r="K67" s="371"/>
      <c r="L67" s="372"/>
      <c r="M67" s="368"/>
      <c r="N67" s="368"/>
      <c r="O67" s="363"/>
      <c r="Q67" s="373"/>
      <c r="R67" s="373"/>
      <c r="S67" s="373"/>
      <c r="T67" s="373"/>
      <c r="U67" s="373"/>
      <c r="V67" s="373"/>
      <c r="W67" s="373"/>
      <c r="X67" s="373"/>
    </row>
    <row r="68" spans="1:25" ht="13.5" x14ac:dyDescent="0.25">
      <c r="A68" s="349"/>
      <c r="B68" s="352"/>
      <c r="C68" s="352"/>
      <c r="D68" s="362" t="s">
        <v>78</v>
      </c>
      <c r="E68" s="362" t="s">
        <v>49</v>
      </c>
      <c r="F68" s="376" t="s">
        <v>253</v>
      </c>
      <c r="G68" s="370">
        <v>4</v>
      </c>
      <c r="H68" s="363" t="s">
        <v>252</v>
      </c>
      <c r="I68" s="392">
        <f t="shared" si="6"/>
        <v>0</v>
      </c>
      <c r="J68" s="366">
        <f t="shared" si="5"/>
        <v>0</v>
      </c>
      <c r="K68" s="371"/>
      <c r="L68" s="368"/>
      <c r="M68" s="372" t="s">
        <v>21</v>
      </c>
      <c r="N68" s="372" t="s">
        <v>21</v>
      </c>
      <c r="O68" s="374" t="s">
        <v>21</v>
      </c>
      <c r="Q68" s="373"/>
      <c r="R68" s="373"/>
      <c r="S68" s="373"/>
      <c r="T68" s="373"/>
      <c r="U68" s="373"/>
      <c r="V68" s="373"/>
      <c r="W68" s="373"/>
      <c r="X68" s="373"/>
    </row>
    <row r="69" spans="1:25" ht="14.25" thickBot="1" x14ac:dyDescent="0.3">
      <c r="A69" s="346"/>
      <c r="B69" s="352"/>
      <c r="C69" s="352"/>
      <c r="D69" s="380" t="s">
        <v>81</v>
      </c>
      <c r="E69" s="362" t="s">
        <v>49</v>
      </c>
      <c r="F69" s="394" t="s">
        <v>254</v>
      </c>
      <c r="G69" s="370">
        <v>1</v>
      </c>
      <c r="H69" s="363" t="s">
        <v>19</v>
      </c>
      <c r="I69" s="392">
        <f>+K69*0.166666666666667</f>
        <v>0</v>
      </c>
      <c r="J69" s="366">
        <f>+K69*0.833333333333333</f>
        <v>0</v>
      </c>
      <c r="K69" s="371"/>
      <c r="L69" s="372" t="s">
        <v>21</v>
      </c>
      <c r="M69" s="368"/>
      <c r="N69" s="368"/>
      <c r="O69" s="363"/>
      <c r="Q69" s="373"/>
      <c r="R69" s="373"/>
      <c r="S69" s="373"/>
      <c r="T69" s="373"/>
      <c r="U69" s="373"/>
      <c r="V69" s="373"/>
      <c r="W69" s="373"/>
      <c r="X69" s="373"/>
      <c r="Y69" s="373"/>
    </row>
    <row r="70" spans="1:25" ht="15" thickTop="1" thickBot="1" x14ac:dyDescent="0.3">
      <c r="A70" s="346"/>
      <c r="B70" s="352"/>
      <c r="C70" s="352"/>
      <c r="D70" s="384"/>
      <c r="E70" s="385"/>
      <c r="F70" s="385"/>
      <c r="G70" s="384"/>
      <c r="H70" s="386"/>
      <c r="I70" s="387">
        <f>SUM(I53:I69)</f>
        <v>0</v>
      </c>
      <c r="J70" s="387">
        <f>SUM(J53:J69)</f>
        <v>0</v>
      </c>
      <c r="K70" s="386">
        <f>SUM(K52:K69)</f>
        <v>0</v>
      </c>
      <c r="L70" s="385"/>
      <c r="M70" s="385"/>
      <c r="N70" s="385"/>
      <c r="O70" s="386"/>
      <c r="Q70" s="373"/>
      <c r="R70" s="373"/>
      <c r="S70" s="373"/>
      <c r="T70" s="373"/>
      <c r="U70" s="373"/>
      <c r="V70" s="373"/>
      <c r="W70" s="373"/>
      <c r="X70" s="373"/>
    </row>
    <row r="71" spans="1:25" ht="13.5" thickTop="1" x14ac:dyDescent="0.25">
      <c r="A71" s="349"/>
      <c r="B71" s="352"/>
      <c r="C71" s="352"/>
      <c r="D71" s="40"/>
      <c r="E71" s="40"/>
      <c r="F71" s="40"/>
      <c r="G71" s="40"/>
      <c r="H71" s="40"/>
      <c r="I71" s="40"/>
      <c r="J71" s="40"/>
      <c r="L71" s="40"/>
      <c r="M71" s="40"/>
      <c r="N71" s="40"/>
      <c r="O71" s="40"/>
      <c r="Q71" s="373"/>
      <c r="R71" s="373"/>
      <c r="S71" s="373"/>
      <c r="T71" s="373"/>
      <c r="U71" s="373"/>
      <c r="V71" s="373"/>
      <c r="W71" s="373"/>
      <c r="X71" s="373"/>
    </row>
    <row r="72" spans="1:25" x14ac:dyDescent="0.25">
      <c r="A72" s="346"/>
      <c r="B72" s="352"/>
      <c r="C72" s="352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Q72" s="373"/>
      <c r="R72" s="373"/>
      <c r="S72" s="373"/>
      <c r="T72" s="373"/>
      <c r="U72" s="373"/>
      <c r="V72" s="373"/>
      <c r="W72" s="373"/>
    </row>
    <row r="73" spans="1:25" x14ac:dyDescent="0.25">
      <c r="A73" s="346"/>
      <c r="B73" s="352"/>
      <c r="C73" s="352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Q73" s="373"/>
      <c r="R73" s="373"/>
      <c r="S73" s="373"/>
      <c r="T73" s="373"/>
      <c r="U73" s="373"/>
      <c r="V73" s="373"/>
      <c r="W73" s="373"/>
    </row>
    <row r="74" spans="1:25" x14ac:dyDescent="0.25">
      <c r="A74" s="349"/>
      <c r="B74" s="352"/>
      <c r="C74" s="352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Q74" s="373"/>
      <c r="R74" s="373"/>
      <c r="S74" s="373"/>
      <c r="T74" s="373"/>
      <c r="U74" s="373"/>
      <c r="V74" s="373"/>
      <c r="W74" s="373"/>
    </row>
    <row r="75" spans="1:25" s="34" customFormat="1" x14ac:dyDescent="0.25">
      <c r="A75" s="346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Q75" s="395"/>
      <c r="R75" s="395"/>
      <c r="S75" s="395"/>
      <c r="T75" s="395"/>
      <c r="U75" s="395"/>
      <c r="V75" s="395"/>
      <c r="W75" s="395"/>
    </row>
    <row r="76" spans="1:25" x14ac:dyDescent="0.25">
      <c r="D76" s="40"/>
      <c r="E76" s="40"/>
      <c r="F76" s="40"/>
      <c r="G76" s="40"/>
      <c r="H76" s="40"/>
      <c r="I76" s="40"/>
      <c r="J76" s="40"/>
      <c r="L76" s="40"/>
      <c r="M76" s="40"/>
      <c r="N76" s="40"/>
      <c r="Q76" s="373"/>
      <c r="R76" s="373"/>
      <c r="S76" s="373"/>
      <c r="T76" s="373"/>
      <c r="U76" s="373"/>
      <c r="V76" s="373"/>
      <c r="W76" s="373"/>
    </row>
    <row r="77" spans="1:25" s="5" customFormat="1" ht="15.75" x14ac:dyDescent="0.25">
      <c r="A77" s="345"/>
      <c r="B77" s="345"/>
      <c r="C77" s="346"/>
      <c r="D77" s="40"/>
      <c r="E77" s="40"/>
      <c r="F77" s="40"/>
      <c r="G77" s="40"/>
      <c r="H77" s="40"/>
      <c r="I77" s="40"/>
      <c r="J77" s="40"/>
      <c r="K77" s="1"/>
      <c r="L77" s="40"/>
      <c r="M77" s="40"/>
      <c r="N77" s="40"/>
      <c r="O77" s="1"/>
      <c r="P77" s="383"/>
      <c r="Q77" s="4"/>
      <c r="R77" s="4"/>
      <c r="S77" s="4"/>
      <c r="T77" s="4"/>
    </row>
    <row r="78" spans="1:25" s="5" customFormat="1" ht="15.75" x14ac:dyDescent="0.25">
      <c r="A78" s="345"/>
      <c r="B78" s="345"/>
      <c r="C78" s="346"/>
      <c r="D78" s="40"/>
      <c r="E78" s="40"/>
      <c r="F78" s="40"/>
      <c r="G78" s="40"/>
      <c r="H78" s="40"/>
      <c r="I78" s="40"/>
      <c r="J78" s="40"/>
      <c r="K78" s="1"/>
      <c r="L78" s="40"/>
      <c r="M78" s="40"/>
      <c r="N78" s="40"/>
      <c r="O78" s="1"/>
      <c r="P78" s="383"/>
      <c r="Q78" s="4"/>
      <c r="R78" s="4"/>
      <c r="S78" s="4"/>
      <c r="T78" s="4"/>
    </row>
    <row r="79" spans="1:25" s="5" customFormat="1" ht="15.75" x14ac:dyDescent="0.25">
      <c r="A79" s="345"/>
      <c r="B79" s="345"/>
      <c r="C79" s="346"/>
      <c r="D79" s="40"/>
      <c r="E79" s="40"/>
      <c r="F79" s="40"/>
      <c r="G79" s="40"/>
      <c r="H79" s="40"/>
      <c r="I79" s="40"/>
      <c r="J79" s="40"/>
      <c r="K79" s="1"/>
      <c r="L79" s="40"/>
      <c r="M79" s="40"/>
      <c r="N79" s="40"/>
      <c r="O79" s="1"/>
      <c r="P79" s="383"/>
      <c r="Q79" s="4"/>
      <c r="R79" s="4"/>
      <c r="S79" s="4"/>
      <c r="T79" s="4"/>
    </row>
    <row r="80" spans="1:25" s="5" customFormat="1" ht="15.75" x14ac:dyDescent="0.25">
      <c r="A80" s="345"/>
      <c r="B80" s="345"/>
      <c r="C80" s="346"/>
      <c r="D80" s="40"/>
      <c r="E80" s="40"/>
      <c r="F80" s="40"/>
      <c r="G80" s="40"/>
      <c r="H80" s="40"/>
      <c r="I80" s="40"/>
      <c r="J80" s="40"/>
      <c r="K80" s="1"/>
      <c r="L80" s="40"/>
      <c r="M80" s="40"/>
      <c r="N80" s="40"/>
      <c r="O80" s="1"/>
      <c r="P80" s="383"/>
      <c r="Q80" s="4"/>
      <c r="R80" s="4"/>
      <c r="S80" s="4"/>
      <c r="T80" s="4"/>
    </row>
    <row r="81" spans="1:30" s="5" customFormat="1" ht="15.75" x14ac:dyDescent="0.25">
      <c r="A81" s="345"/>
      <c r="B81" s="345"/>
      <c r="C81" s="346"/>
      <c r="D81" s="40"/>
      <c r="E81" s="40"/>
      <c r="F81" s="40"/>
      <c r="G81" s="40"/>
      <c r="H81" s="40"/>
      <c r="I81" s="40"/>
      <c r="J81" s="40"/>
      <c r="K81" s="1"/>
      <c r="L81" s="40"/>
      <c r="M81" s="40"/>
      <c r="N81" s="40"/>
      <c r="O81" s="1"/>
      <c r="P81" s="388"/>
      <c r="Q81" s="4"/>
      <c r="R81" s="4"/>
      <c r="S81" s="4"/>
      <c r="T81" s="4"/>
    </row>
    <row r="82" spans="1:30" s="5" customFormat="1" x14ac:dyDescent="0.25">
      <c r="A82" s="345"/>
      <c r="B82" s="345"/>
      <c r="C82" s="349"/>
      <c r="D82" s="40"/>
      <c r="E82" s="40"/>
      <c r="F82" s="40"/>
      <c r="G82" s="40"/>
      <c r="H82" s="40"/>
      <c r="I82" s="40"/>
      <c r="J82" s="40"/>
      <c r="K82" s="1"/>
      <c r="L82" s="40"/>
      <c r="M82" s="40"/>
      <c r="N82" s="40"/>
      <c r="O82" s="1"/>
      <c r="P82" s="4"/>
      <c r="Q82" s="4"/>
      <c r="R82" s="4"/>
      <c r="S82" s="4"/>
      <c r="T82" s="4"/>
    </row>
    <row r="83" spans="1:30" s="5" customFormat="1" x14ac:dyDescent="0.25">
      <c r="A83" s="345"/>
      <c r="B83" s="532"/>
      <c r="C83" s="532"/>
      <c r="D83" s="40"/>
      <c r="E83" s="40"/>
      <c r="F83" s="40"/>
      <c r="G83" s="40"/>
      <c r="H83" s="40"/>
      <c r="I83" s="40"/>
      <c r="J83" s="40"/>
      <c r="K83" s="1"/>
      <c r="L83" s="40"/>
      <c r="M83" s="40"/>
      <c r="N83" s="40"/>
      <c r="O83" s="1"/>
      <c r="P83" s="4"/>
      <c r="Q83" s="4"/>
      <c r="R83" s="4"/>
      <c r="S83" s="4"/>
      <c r="T83" s="4"/>
    </row>
    <row r="84" spans="1:30" s="5" customFormat="1" x14ac:dyDescent="0.25">
      <c r="A84" s="345"/>
      <c r="B84" s="350"/>
      <c r="C84" s="351"/>
      <c r="D84" s="40"/>
      <c r="E84" s="40"/>
      <c r="F84" s="40"/>
      <c r="G84" s="40"/>
      <c r="H84" s="40"/>
      <c r="I84" s="40"/>
      <c r="J84" s="40"/>
      <c r="K84" s="1"/>
      <c r="L84" s="40"/>
      <c r="M84" s="40"/>
      <c r="N84" s="40"/>
      <c r="O84" s="1"/>
      <c r="P84" s="4"/>
      <c r="Q84" s="4"/>
      <c r="R84" s="4"/>
      <c r="S84" s="4"/>
      <c r="T84" s="4"/>
    </row>
    <row r="85" spans="1:30" x14ac:dyDescent="0.25">
      <c r="A85" s="346"/>
      <c r="C85" s="349"/>
      <c r="D85" s="40"/>
      <c r="E85" s="40"/>
      <c r="F85" s="40"/>
      <c r="G85" s="40"/>
      <c r="H85" s="40"/>
      <c r="I85" s="40"/>
      <c r="J85" s="40"/>
      <c r="L85" s="40"/>
      <c r="M85" s="40"/>
      <c r="N85" s="40"/>
    </row>
    <row r="86" spans="1:30" x14ac:dyDescent="0.25">
      <c r="A86" s="349"/>
      <c r="C86" s="396"/>
      <c r="D86" s="40"/>
      <c r="E86" s="40"/>
      <c r="F86" s="40"/>
      <c r="G86" s="40"/>
      <c r="H86" s="40"/>
      <c r="I86" s="40"/>
      <c r="J86" s="40"/>
      <c r="L86" s="40"/>
      <c r="M86" s="40"/>
      <c r="N86" s="40"/>
    </row>
    <row r="87" spans="1:30" s="1" customFormat="1" x14ac:dyDescent="0.25">
      <c r="A87" s="346"/>
      <c r="B87" s="34"/>
      <c r="C87" s="396"/>
      <c r="D87" s="40"/>
      <c r="E87" s="40"/>
      <c r="F87" s="40"/>
      <c r="G87" s="40"/>
      <c r="H87" s="40"/>
      <c r="I87" s="40"/>
      <c r="J87" s="40"/>
      <c r="L87" s="40"/>
      <c r="M87" s="40"/>
      <c r="N87" s="40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s="1" customFormat="1" x14ac:dyDescent="0.25">
      <c r="A88" s="349"/>
      <c r="B88" s="34"/>
      <c r="C88" s="396"/>
      <c r="D88" s="40"/>
      <c r="E88" s="40"/>
      <c r="F88" s="40"/>
      <c r="G88" s="40"/>
      <c r="H88" s="40"/>
      <c r="I88" s="40"/>
      <c r="J88" s="40"/>
      <c r="L88" s="40"/>
      <c r="M88" s="40"/>
      <c r="N88" s="40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s="1" customFormat="1" x14ac:dyDescent="0.25">
      <c r="A89" s="346"/>
      <c r="B89" s="34"/>
      <c r="C89" s="396"/>
      <c r="D89" s="40"/>
      <c r="E89" s="40"/>
      <c r="F89" s="40"/>
      <c r="G89" s="40"/>
      <c r="H89" s="40"/>
      <c r="I89" s="40"/>
      <c r="J89" s="40"/>
      <c r="L89" s="40"/>
      <c r="M89" s="40"/>
      <c r="N89" s="40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s="1" customFormat="1" x14ac:dyDescent="0.25">
      <c r="A90" s="349"/>
      <c r="B90" s="34"/>
      <c r="C90" s="396"/>
      <c r="D90" s="40"/>
      <c r="E90" s="40"/>
      <c r="F90" s="40"/>
      <c r="G90" s="40"/>
      <c r="H90" s="40"/>
      <c r="I90" s="40"/>
      <c r="J90" s="40"/>
      <c r="L90" s="40"/>
      <c r="M90" s="40"/>
      <c r="N90" s="40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s="1" customFormat="1" x14ac:dyDescent="0.25">
      <c r="A91" s="346"/>
      <c r="B91" s="34"/>
      <c r="C91" s="396"/>
      <c r="D91" s="40"/>
      <c r="E91" s="40"/>
      <c r="F91" s="40"/>
      <c r="G91" s="40"/>
      <c r="H91" s="40"/>
      <c r="I91" s="40"/>
      <c r="J91" s="40"/>
      <c r="L91" s="40"/>
      <c r="M91" s="40"/>
      <c r="N91" s="40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s="1" customFormat="1" x14ac:dyDescent="0.25">
      <c r="A92" s="349"/>
      <c r="B92" s="34"/>
      <c r="C92" s="396"/>
      <c r="D92" s="40"/>
      <c r="E92" s="40"/>
      <c r="F92" s="40"/>
      <c r="G92" s="40"/>
      <c r="H92" s="40"/>
      <c r="I92" s="40"/>
      <c r="J92" s="40"/>
      <c r="L92" s="40"/>
      <c r="M92" s="40"/>
      <c r="N92" s="40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s="1" customFormat="1" x14ac:dyDescent="0.25">
      <c r="A93" s="346"/>
      <c r="B93" s="34"/>
      <c r="C93" s="396"/>
      <c r="D93" s="40"/>
      <c r="E93" s="40"/>
      <c r="F93" s="40"/>
      <c r="G93" s="40"/>
      <c r="H93" s="40"/>
      <c r="I93" s="40"/>
      <c r="J93" s="40"/>
      <c r="L93" s="40"/>
      <c r="M93" s="40"/>
      <c r="N93" s="40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s="1" customFormat="1" x14ac:dyDescent="0.25">
      <c r="A94" s="349"/>
      <c r="B94" s="34"/>
      <c r="C94" s="396"/>
      <c r="D94" s="40"/>
      <c r="E94" s="40"/>
      <c r="F94" s="40"/>
      <c r="G94" s="40"/>
      <c r="H94" s="40"/>
      <c r="I94" s="40"/>
      <c r="J94" s="40"/>
      <c r="L94" s="40"/>
      <c r="M94" s="40"/>
      <c r="N94" s="40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s="1" customFormat="1" x14ac:dyDescent="0.25">
      <c r="A95" s="346"/>
      <c r="B95" s="34"/>
      <c r="C95" s="396"/>
      <c r="D95" s="40"/>
      <c r="E95" s="40"/>
      <c r="F95" s="40"/>
      <c r="G95" s="40"/>
      <c r="H95" s="40"/>
      <c r="I95" s="40"/>
      <c r="J95" s="40"/>
      <c r="L95" s="40"/>
      <c r="M95" s="40"/>
      <c r="N95" s="40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s="1" customFormat="1" x14ac:dyDescent="0.25">
      <c r="A96" s="349"/>
      <c r="B96" s="34"/>
      <c r="C96" s="396"/>
      <c r="D96" s="40"/>
      <c r="E96" s="40"/>
      <c r="F96" s="40"/>
      <c r="G96" s="40"/>
      <c r="H96" s="40"/>
      <c r="I96" s="40"/>
      <c r="J96" s="40"/>
      <c r="L96" s="40"/>
      <c r="M96" s="40"/>
      <c r="N96" s="40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s="1" customFormat="1" x14ac:dyDescent="0.25">
      <c r="A97" s="346"/>
      <c r="B97" s="34"/>
      <c r="C97" s="396"/>
      <c r="D97" s="40"/>
      <c r="E97" s="40"/>
      <c r="F97" s="40"/>
      <c r="G97" s="40"/>
      <c r="H97" s="40"/>
      <c r="I97" s="40"/>
      <c r="J97" s="40"/>
      <c r="L97" s="40"/>
      <c r="M97" s="40"/>
      <c r="N97" s="40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s="1" customFormat="1" x14ac:dyDescent="0.25">
      <c r="A98" s="349"/>
      <c r="B98" s="34"/>
      <c r="C98" s="396"/>
      <c r="D98" s="40"/>
      <c r="E98" s="40"/>
      <c r="F98" s="40"/>
      <c r="G98" s="40"/>
      <c r="H98" s="40"/>
      <c r="I98" s="40"/>
      <c r="J98" s="40"/>
      <c r="L98" s="40"/>
      <c r="M98" s="40"/>
      <c r="N98" s="40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s="1" customFormat="1" x14ac:dyDescent="0.25">
      <c r="A99" s="346"/>
      <c r="B99" s="34"/>
      <c r="C99" s="396"/>
      <c r="D99" s="40"/>
      <c r="E99" s="40"/>
      <c r="F99" s="40"/>
      <c r="G99" s="40"/>
      <c r="H99" s="40"/>
      <c r="I99" s="40"/>
      <c r="J99" s="40"/>
      <c r="L99" s="40"/>
      <c r="M99" s="40"/>
      <c r="N99" s="40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s="1" customFormat="1" x14ac:dyDescent="0.25">
      <c r="A100" s="349"/>
      <c r="B100" s="34"/>
      <c r="C100" s="396"/>
      <c r="D100" s="40"/>
      <c r="E100" s="40"/>
      <c r="F100" s="40"/>
      <c r="G100" s="40"/>
      <c r="H100" s="40"/>
      <c r="I100" s="40"/>
      <c r="J100" s="40"/>
      <c r="L100" s="40"/>
      <c r="M100" s="40"/>
      <c r="N100" s="40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s="1" customFormat="1" x14ac:dyDescent="0.25">
      <c r="A101" s="346"/>
      <c r="B101" s="34"/>
      <c r="C101" s="396"/>
      <c r="D101" s="40"/>
      <c r="E101" s="40"/>
      <c r="F101" s="40"/>
      <c r="G101" s="40"/>
      <c r="H101" s="40"/>
      <c r="I101" s="40"/>
      <c r="J101" s="40"/>
      <c r="L101" s="40"/>
      <c r="M101" s="40"/>
      <c r="N101" s="40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s="1" customFormat="1" x14ac:dyDescent="0.25">
      <c r="A102" s="349"/>
      <c r="B102" s="34"/>
      <c r="C102" s="396"/>
      <c r="D102" s="40"/>
      <c r="E102" s="40"/>
      <c r="F102" s="40"/>
      <c r="G102" s="40"/>
      <c r="H102" s="40"/>
      <c r="I102" s="40"/>
      <c r="J102" s="40"/>
      <c r="L102" s="40"/>
      <c r="M102" s="40"/>
      <c r="N102" s="40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x14ac:dyDescent="0.25">
      <c r="A103" s="346"/>
      <c r="C103" s="396"/>
      <c r="D103" s="40"/>
      <c r="E103" s="40"/>
      <c r="F103" s="40"/>
      <c r="G103" s="40"/>
      <c r="H103" s="40"/>
      <c r="I103" s="40"/>
      <c r="J103" s="40"/>
      <c r="L103" s="40"/>
      <c r="M103" s="40"/>
      <c r="N103" s="40"/>
      <c r="Q103" s="373"/>
      <c r="R103" s="373"/>
      <c r="S103" s="373"/>
      <c r="T103" s="373"/>
      <c r="U103" s="373"/>
      <c r="V103" s="373"/>
      <c r="W103" s="373"/>
    </row>
    <row r="104" spans="1:30" x14ac:dyDescent="0.25">
      <c r="A104" s="349"/>
      <c r="C104" s="397"/>
      <c r="D104" s="40"/>
      <c r="E104" s="40"/>
      <c r="F104" s="40"/>
      <c r="G104" s="40"/>
      <c r="H104" s="40"/>
      <c r="I104" s="40"/>
      <c r="J104" s="40"/>
      <c r="L104" s="40"/>
      <c r="M104" s="40"/>
      <c r="N104" s="40"/>
      <c r="Q104" s="373"/>
      <c r="R104" s="373"/>
      <c r="S104" s="373"/>
      <c r="T104" s="373"/>
      <c r="U104" s="373"/>
      <c r="V104" s="373"/>
      <c r="W104" s="373"/>
    </row>
    <row r="105" spans="1:30" x14ac:dyDescent="0.25">
      <c r="C105" s="398"/>
      <c r="D105" s="40"/>
      <c r="E105" s="40"/>
      <c r="F105" s="40"/>
      <c r="G105" s="40"/>
      <c r="H105" s="40"/>
      <c r="I105" s="40"/>
      <c r="J105" s="40"/>
      <c r="L105" s="40"/>
      <c r="M105" s="40"/>
      <c r="N105" s="40"/>
      <c r="Q105" s="373"/>
      <c r="R105" s="373"/>
      <c r="S105" s="373"/>
      <c r="T105" s="373"/>
      <c r="U105" s="373"/>
      <c r="V105" s="373"/>
      <c r="W105" s="373"/>
    </row>
    <row r="106" spans="1:30" x14ac:dyDescent="0.25">
      <c r="C106" s="399"/>
      <c r="D106" s="40"/>
      <c r="E106" s="40"/>
      <c r="F106" s="40"/>
      <c r="G106" s="40"/>
      <c r="H106" s="40"/>
      <c r="I106" s="40"/>
      <c r="J106" s="40"/>
      <c r="L106" s="40"/>
      <c r="M106" s="40"/>
      <c r="N106" s="40"/>
      <c r="Q106" s="400"/>
      <c r="R106" s="400"/>
    </row>
    <row r="107" spans="1:30" x14ac:dyDescent="0.25">
      <c r="D107" s="40"/>
      <c r="E107" s="40"/>
      <c r="F107" s="40"/>
      <c r="G107" s="40"/>
      <c r="H107" s="40"/>
      <c r="I107" s="40"/>
      <c r="J107" s="40"/>
      <c r="L107" s="40"/>
      <c r="M107" s="40"/>
      <c r="N107" s="40"/>
      <c r="Q107" s="400"/>
      <c r="R107" s="400"/>
    </row>
    <row r="108" spans="1:30" x14ac:dyDescent="0.25">
      <c r="D108" s="40"/>
      <c r="E108" s="40"/>
      <c r="F108" s="40"/>
      <c r="G108" s="40"/>
      <c r="H108" s="40"/>
      <c r="I108" s="40"/>
      <c r="J108" s="40"/>
      <c r="L108" s="40"/>
      <c r="M108" s="40"/>
      <c r="N108" s="40"/>
      <c r="Q108" s="400"/>
      <c r="R108" s="400"/>
    </row>
    <row r="109" spans="1:30" x14ac:dyDescent="0.25">
      <c r="D109" s="40"/>
      <c r="E109" s="40"/>
      <c r="F109" s="40"/>
      <c r="G109" s="40"/>
      <c r="H109" s="40"/>
      <c r="I109" s="40"/>
      <c r="J109" s="40"/>
      <c r="L109" s="40"/>
      <c r="M109" s="40"/>
      <c r="N109" s="40"/>
      <c r="Q109" s="400"/>
      <c r="R109" s="400"/>
    </row>
    <row r="110" spans="1:30" x14ac:dyDescent="0.25">
      <c r="D110" s="40"/>
      <c r="E110" s="40"/>
      <c r="F110" s="40"/>
      <c r="G110" s="40"/>
      <c r="H110" s="40"/>
      <c r="I110" s="40"/>
      <c r="J110" s="40"/>
      <c r="L110" s="40"/>
      <c r="M110" s="40"/>
      <c r="N110" s="40"/>
      <c r="Q110" s="400"/>
      <c r="R110" s="400"/>
    </row>
    <row r="111" spans="1:30" x14ac:dyDescent="0.25">
      <c r="D111" s="40"/>
      <c r="E111" s="40"/>
      <c r="F111" s="40"/>
      <c r="G111" s="40"/>
      <c r="H111" s="40"/>
      <c r="I111" s="40"/>
      <c r="J111" s="40"/>
      <c r="L111" s="40"/>
      <c r="M111" s="40"/>
      <c r="N111" s="40"/>
      <c r="Q111" s="400"/>
      <c r="R111" s="400"/>
    </row>
    <row r="112" spans="1:30" x14ac:dyDescent="0.25">
      <c r="D112" s="40"/>
      <c r="E112" s="40"/>
      <c r="F112" s="40"/>
      <c r="G112" s="40"/>
      <c r="H112" s="40"/>
      <c r="I112" s="40"/>
      <c r="J112" s="40"/>
      <c r="L112" s="40"/>
      <c r="M112" s="40"/>
      <c r="N112" s="40"/>
      <c r="Q112" s="400"/>
      <c r="R112" s="400"/>
    </row>
    <row r="113" spans="4:18" x14ac:dyDescent="0.25">
      <c r="D113" s="40"/>
      <c r="E113" s="40"/>
      <c r="F113" s="40"/>
      <c r="G113" s="40"/>
      <c r="H113" s="40"/>
      <c r="I113" s="40"/>
      <c r="J113" s="40"/>
      <c r="L113" s="40"/>
      <c r="M113" s="40"/>
      <c r="N113" s="40"/>
      <c r="Q113" s="400"/>
      <c r="R113" s="400"/>
    </row>
    <row r="114" spans="4:18" x14ac:dyDescent="0.25">
      <c r="D114" s="40"/>
      <c r="E114" s="40"/>
      <c r="F114" s="40"/>
      <c r="G114" s="40"/>
      <c r="H114" s="40"/>
      <c r="I114" s="40"/>
      <c r="J114" s="40"/>
      <c r="L114" s="40"/>
      <c r="M114" s="40"/>
      <c r="N114" s="40"/>
      <c r="Q114" s="400"/>
      <c r="R114" s="400"/>
    </row>
    <row r="115" spans="4:18" x14ac:dyDescent="0.25">
      <c r="D115" s="40"/>
      <c r="E115" s="40"/>
      <c r="F115" s="40"/>
      <c r="G115" s="40"/>
      <c r="H115" s="40"/>
      <c r="I115" s="40"/>
      <c r="J115" s="40"/>
      <c r="L115" s="40"/>
      <c r="M115" s="40"/>
      <c r="N115" s="40"/>
      <c r="Q115" s="400"/>
      <c r="R115" s="400"/>
    </row>
    <row r="116" spans="4:18" x14ac:dyDescent="0.25">
      <c r="D116" s="40"/>
      <c r="E116" s="40"/>
      <c r="F116" s="40"/>
      <c r="G116" s="40"/>
      <c r="H116" s="40"/>
      <c r="I116" s="40"/>
      <c r="J116" s="40"/>
      <c r="L116" s="40"/>
      <c r="M116" s="40"/>
      <c r="N116" s="40"/>
      <c r="Q116" s="400"/>
      <c r="R116" s="400"/>
    </row>
    <row r="117" spans="4:18" x14ac:dyDescent="0.25">
      <c r="D117" s="40"/>
      <c r="E117" s="40"/>
      <c r="F117" s="40"/>
      <c r="G117" s="40"/>
      <c r="H117" s="40"/>
      <c r="I117" s="40"/>
      <c r="J117" s="40"/>
      <c r="L117" s="40"/>
      <c r="M117" s="40"/>
      <c r="N117" s="40"/>
      <c r="Q117" s="400"/>
      <c r="R117" s="400"/>
    </row>
    <row r="118" spans="4:18" x14ac:dyDescent="0.25">
      <c r="D118" s="40"/>
      <c r="E118" s="40"/>
      <c r="F118" s="40"/>
      <c r="G118" s="40"/>
      <c r="H118" s="40"/>
      <c r="I118" s="40"/>
      <c r="J118" s="40"/>
      <c r="L118" s="40"/>
      <c r="M118" s="40"/>
      <c r="N118" s="40"/>
      <c r="Q118" s="400"/>
      <c r="R118" s="400"/>
    </row>
    <row r="119" spans="4:18" x14ac:dyDescent="0.25">
      <c r="D119" s="40"/>
      <c r="E119" s="40"/>
      <c r="F119" s="40"/>
      <c r="G119" s="40"/>
      <c r="H119" s="40"/>
      <c r="I119" s="40"/>
      <c r="J119" s="40"/>
      <c r="L119" s="40"/>
      <c r="M119" s="40"/>
      <c r="N119" s="40"/>
      <c r="Q119" s="400"/>
      <c r="R119" s="400"/>
    </row>
    <row r="120" spans="4:18" x14ac:dyDescent="0.25">
      <c r="D120" s="40"/>
      <c r="E120" s="40"/>
      <c r="F120" s="40"/>
      <c r="G120" s="40"/>
      <c r="H120" s="40"/>
      <c r="I120" s="40"/>
      <c r="J120" s="40"/>
      <c r="L120" s="40"/>
      <c r="M120" s="40"/>
      <c r="N120" s="40"/>
      <c r="Q120" s="400"/>
      <c r="R120" s="400"/>
    </row>
    <row r="121" spans="4:18" x14ac:dyDescent="0.25">
      <c r="D121" s="40"/>
      <c r="E121" s="40"/>
      <c r="F121" s="40"/>
      <c r="G121" s="40"/>
      <c r="H121" s="40"/>
      <c r="I121" s="40"/>
      <c r="J121" s="40"/>
      <c r="L121" s="40"/>
      <c r="M121" s="40"/>
      <c r="N121" s="40"/>
      <c r="Q121" s="400"/>
      <c r="R121" s="400"/>
    </row>
    <row r="122" spans="4:18" x14ac:dyDescent="0.25">
      <c r="D122" s="40"/>
      <c r="E122" s="40"/>
      <c r="F122" s="40"/>
      <c r="G122" s="40"/>
      <c r="H122" s="40"/>
      <c r="I122" s="40"/>
      <c r="J122" s="40"/>
      <c r="L122" s="40"/>
      <c r="M122" s="40"/>
      <c r="N122" s="40"/>
      <c r="Q122" s="400"/>
      <c r="R122" s="400"/>
    </row>
    <row r="123" spans="4:18" x14ac:dyDescent="0.25">
      <c r="D123" s="40"/>
      <c r="E123" s="40"/>
      <c r="F123" s="40"/>
      <c r="G123" s="40"/>
      <c r="H123" s="40"/>
      <c r="I123" s="40"/>
      <c r="J123" s="40"/>
      <c r="L123" s="40"/>
      <c r="M123" s="40"/>
      <c r="N123" s="40"/>
      <c r="Q123" s="400"/>
      <c r="R123" s="400"/>
    </row>
    <row r="124" spans="4:18" x14ac:dyDescent="0.25">
      <c r="D124" s="40"/>
      <c r="E124" s="40"/>
      <c r="F124" s="40"/>
      <c r="G124" s="40"/>
      <c r="H124" s="40"/>
      <c r="I124" s="40"/>
      <c r="J124" s="40"/>
      <c r="L124" s="40"/>
      <c r="M124" s="40"/>
      <c r="N124" s="40"/>
      <c r="Q124" s="400"/>
      <c r="R124" s="400"/>
    </row>
    <row r="125" spans="4:18" x14ac:dyDescent="0.25">
      <c r="D125" s="40"/>
      <c r="E125" s="40"/>
      <c r="F125" s="40"/>
      <c r="G125" s="40"/>
      <c r="H125" s="40"/>
      <c r="I125" s="40"/>
      <c r="J125" s="40"/>
      <c r="L125" s="40"/>
      <c r="M125" s="40"/>
      <c r="N125" s="40"/>
    </row>
    <row r="126" spans="4:18" x14ac:dyDescent="0.25">
      <c r="D126" s="40"/>
      <c r="E126" s="40"/>
      <c r="F126" s="40"/>
      <c r="G126" s="40"/>
      <c r="H126" s="40"/>
      <c r="I126" s="40"/>
      <c r="J126" s="40"/>
      <c r="L126" s="40"/>
      <c r="M126" s="40"/>
      <c r="N126" s="40"/>
    </row>
    <row r="127" spans="4:18" x14ac:dyDescent="0.25">
      <c r="D127" s="40"/>
      <c r="E127" s="40"/>
      <c r="F127" s="40"/>
      <c r="G127" s="40"/>
      <c r="H127" s="40"/>
      <c r="I127" s="40"/>
      <c r="J127" s="40"/>
      <c r="L127" s="40"/>
      <c r="M127" s="40"/>
      <c r="N127" s="40"/>
    </row>
    <row r="128" spans="4:18" x14ac:dyDescent="0.25">
      <c r="D128" s="40"/>
      <c r="E128" s="40"/>
      <c r="F128" s="40"/>
      <c r="G128" s="40"/>
      <c r="H128" s="40"/>
      <c r="I128" s="40"/>
      <c r="J128" s="40"/>
      <c r="L128" s="40"/>
      <c r="M128" s="40"/>
      <c r="N128" s="40"/>
    </row>
    <row r="129" spans="1:30" x14ac:dyDescent="0.25">
      <c r="D129" s="40"/>
      <c r="E129" s="40"/>
      <c r="F129" s="40"/>
      <c r="G129" s="40"/>
      <c r="H129" s="40"/>
      <c r="I129" s="40"/>
      <c r="J129" s="40"/>
      <c r="L129" s="40"/>
      <c r="M129" s="40"/>
      <c r="N129" s="40"/>
    </row>
    <row r="130" spans="1:30" x14ac:dyDescent="0.25">
      <c r="D130" s="40"/>
      <c r="E130" s="40"/>
      <c r="F130" s="40"/>
      <c r="G130" s="40"/>
      <c r="H130" s="40"/>
      <c r="I130" s="40"/>
      <c r="J130" s="40"/>
      <c r="L130" s="40"/>
      <c r="M130" s="40"/>
      <c r="N130" s="40"/>
    </row>
    <row r="131" spans="1:30" x14ac:dyDescent="0.25">
      <c r="D131" s="40"/>
      <c r="E131" s="40"/>
      <c r="F131" s="40"/>
      <c r="G131" s="40"/>
      <c r="H131" s="40"/>
      <c r="I131" s="40"/>
      <c r="J131" s="40"/>
      <c r="L131" s="40"/>
      <c r="M131" s="40"/>
      <c r="N131" s="40"/>
    </row>
    <row r="132" spans="1:30" x14ac:dyDescent="0.25">
      <c r="D132" s="40"/>
      <c r="E132" s="40"/>
      <c r="F132" s="40"/>
      <c r="G132" s="40"/>
      <c r="H132" s="40"/>
      <c r="I132" s="40"/>
      <c r="J132" s="40"/>
      <c r="L132" s="40"/>
      <c r="M132" s="40"/>
      <c r="N132" s="40"/>
    </row>
    <row r="133" spans="1:30" x14ac:dyDescent="0.25">
      <c r="D133" s="40"/>
      <c r="E133" s="40"/>
      <c r="F133" s="40"/>
      <c r="G133" s="40"/>
      <c r="H133" s="40"/>
      <c r="I133" s="40"/>
      <c r="J133" s="40"/>
      <c r="L133" s="40"/>
      <c r="M133" s="40"/>
      <c r="N133" s="40"/>
    </row>
    <row r="134" spans="1:30" x14ac:dyDescent="0.25">
      <c r="D134" s="40"/>
      <c r="E134" s="40"/>
      <c r="F134" s="40"/>
      <c r="G134" s="40"/>
      <c r="H134" s="40"/>
      <c r="I134" s="40"/>
      <c r="J134" s="40"/>
      <c r="L134" s="40"/>
      <c r="M134" s="40"/>
      <c r="N134" s="40"/>
    </row>
    <row r="135" spans="1:30" s="1" customFormat="1" x14ac:dyDescent="0.25">
      <c r="A135" s="34"/>
      <c r="B135" s="34"/>
      <c r="C135" s="34"/>
      <c r="D135" s="40"/>
      <c r="E135" s="40"/>
      <c r="F135" s="40"/>
      <c r="G135" s="40"/>
      <c r="H135" s="40"/>
      <c r="I135" s="40"/>
      <c r="J135" s="40"/>
      <c r="L135" s="40"/>
      <c r="M135" s="40"/>
      <c r="N135" s="40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1:30" s="1" customFormat="1" x14ac:dyDescent="0.25">
      <c r="A136" s="34"/>
      <c r="B136" s="34"/>
      <c r="C136" s="34"/>
      <c r="D136" s="40"/>
      <c r="E136" s="40"/>
      <c r="F136" s="40"/>
      <c r="G136" s="40"/>
      <c r="H136" s="40"/>
      <c r="I136" s="40"/>
      <c r="J136" s="40"/>
      <c r="L136" s="40"/>
      <c r="M136" s="40"/>
      <c r="N136" s="40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1:30" s="1" customFormat="1" x14ac:dyDescent="0.25">
      <c r="A137" s="34"/>
      <c r="B137" s="34"/>
      <c r="C137" s="34"/>
      <c r="D137" s="40"/>
      <c r="E137" s="40"/>
      <c r="F137" s="40"/>
      <c r="G137" s="40"/>
      <c r="H137" s="40"/>
      <c r="I137" s="40"/>
      <c r="J137" s="40"/>
      <c r="L137" s="40"/>
      <c r="M137" s="40"/>
      <c r="N137" s="40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0" s="1" customFormat="1" x14ac:dyDescent="0.25">
      <c r="A138" s="34"/>
      <c r="B138" s="34"/>
      <c r="C138" s="34"/>
      <c r="D138" s="40"/>
      <c r="E138" s="40"/>
      <c r="F138" s="40"/>
      <c r="G138" s="40"/>
      <c r="H138" s="40"/>
      <c r="I138" s="40"/>
      <c r="J138" s="40"/>
      <c r="L138" s="40"/>
      <c r="M138" s="40"/>
      <c r="N138" s="40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s="1" customFormat="1" x14ac:dyDescent="0.25">
      <c r="A139" s="34"/>
      <c r="B139" s="34"/>
      <c r="C139" s="34"/>
      <c r="D139" s="40"/>
      <c r="E139" s="40"/>
      <c r="F139" s="40"/>
      <c r="G139" s="40"/>
      <c r="H139" s="40"/>
      <c r="I139" s="40"/>
      <c r="J139" s="40"/>
      <c r="L139" s="40"/>
      <c r="M139" s="40"/>
      <c r="N139" s="40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</sheetData>
  <sheetProtection insertRows="0" selectLockedCells="1"/>
  <mergeCells count="34">
    <mergeCell ref="G51:H51"/>
    <mergeCell ref="L51:O51"/>
    <mergeCell ref="B83:C83"/>
    <mergeCell ref="D44:O44"/>
    <mergeCell ref="D45:O45"/>
    <mergeCell ref="P45:AA45"/>
    <mergeCell ref="D46:O46"/>
    <mergeCell ref="D47:O47"/>
    <mergeCell ref="D49:D50"/>
    <mergeCell ref="E49:E50"/>
    <mergeCell ref="F49:F50"/>
    <mergeCell ref="G49:H50"/>
    <mergeCell ref="I49:K49"/>
    <mergeCell ref="L49:O49"/>
    <mergeCell ref="D43:O43"/>
    <mergeCell ref="B9:C9"/>
    <mergeCell ref="D9:O9"/>
    <mergeCell ref="D11:D12"/>
    <mergeCell ref="E11:E12"/>
    <mergeCell ref="F11:F12"/>
    <mergeCell ref="G11:H12"/>
    <mergeCell ref="I11:K11"/>
    <mergeCell ref="L11:O11"/>
    <mergeCell ref="G13:H13"/>
    <mergeCell ref="L13:O13"/>
    <mergeCell ref="B40:C40"/>
    <mergeCell ref="D41:O41"/>
    <mergeCell ref="D42:O42"/>
    <mergeCell ref="D8:O8"/>
    <mergeCell ref="D3:O3"/>
    <mergeCell ref="D4:O4"/>
    <mergeCell ref="D5:O5"/>
    <mergeCell ref="D6:O6"/>
    <mergeCell ref="D7:O7"/>
  </mergeCells>
  <pageMargins left="0.31496062992126" right="0.31496062992126" top="0.62" bottom="0.77" header="0.31496062992126" footer="0.31496062992126"/>
  <pageSetup scale="72" fitToHeight="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R169"/>
  <sheetViews>
    <sheetView showGridLines="0" topLeftCell="C46" zoomScale="70" zoomScaleNormal="70" zoomScaleSheetLayoutView="70" workbookViewId="0">
      <selection activeCell="C45" sqref="C45:AA45"/>
    </sheetView>
  </sheetViews>
  <sheetFormatPr defaultRowHeight="13.5" x14ac:dyDescent="0.25"/>
  <cols>
    <col min="1" max="1" width="5.28515625" style="167" hidden="1" customWidth="1"/>
    <col min="2" max="2" width="23.7109375" style="167" hidden="1" customWidth="1"/>
    <col min="3" max="3" width="11" style="167" customWidth="1"/>
    <col min="4" max="4" width="15.28515625" style="167" customWidth="1"/>
    <col min="5" max="5" width="77.85546875" style="168" customWidth="1"/>
    <col min="6" max="6" width="7.5703125" style="169" customWidth="1"/>
    <col min="7" max="7" width="9.42578125" style="167" customWidth="1"/>
    <col min="8" max="8" width="10.140625" style="167" bestFit="1" customWidth="1"/>
    <col min="9" max="9" width="11.5703125" style="167" bestFit="1" customWidth="1"/>
    <col min="10" max="10" width="11.140625" style="167" bestFit="1" customWidth="1"/>
    <col min="11" max="11" width="6.140625" style="167" customWidth="1"/>
    <col min="12" max="12" width="9.28515625" style="167" bestFit="1" customWidth="1"/>
    <col min="13" max="14" width="7.5703125" style="167" customWidth="1"/>
    <col min="15" max="15" width="11.7109375" style="167" customWidth="1"/>
    <col min="16" max="16" width="12" style="167" hidden="1" customWidth="1"/>
    <col min="17" max="17" width="6.7109375" style="167" customWidth="1"/>
    <col min="18" max="20" width="9" style="168" customWidth="1"/>
    <col min="21" max="21" width="11.28515625" style="167" customWidth="1"/>
    <col min="22" max="25" width="6.140625" style="167" customWidth="1"/>
    <col min="26" max="26" width="12" style="167" customWidth="1"/>
    <col min="27" max="27" width="3.42578125" style="170" customWidth="1"/>
    <col min="28" max="28" width="15.140625" style="170" customWidth="1"/>
    <col min="29" max="29" width="8.140625" style="170" customWidth="1"/>
    <col min="30" max="16384" width="9.140625" style="170"/>
  </cols>
  <sheetData>
    <row r="1" spans="1:44" ht="28.5" customHeight="1" x14ac:dyDescent="0.25"/>
    <row r="2" spans="1:44" s="167" customFormat="1" ht="15.75" customHeight="1" x14ac:dyDescent="0.25">
      <c r="A2" s="348"/>
      <c r="B2" s="348"/>
      <c r="C2" s="555" t="s">
        <v>255</v>
      </c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401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</row>
    <row r="3" spans="1:44" s="167" customFormat="1" ht="15.75" customHeight="1" x14ac:dyDescent="0.25">
      <c r="A3" s="348"/>
      <c r="B3" s="348"/>
      <c r="C3" s="555" t="s">
        <v>1</v>
      </c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5"/>
      <c r="AA3" s="401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</row>
    <row r="4" spans="1:44" s="167" customFormat="1" ht="18" x14ac:dyDescent="0.25">
      <c r="A4" s="348"/>
      <c r="B4" s="348"/>
      <c r="C4" s="555" t="s">
        <v>237</v>
      </c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</row>
    <row r="5" spans="1:44" s="167" customFormat="1" ht="18" x14ac:dyDescent="0.25">
      <c r="A5" s="348"/>
      <c r="B5" s="348"/>
      <c r="C5" s="555" t="s">
        <v>238</v>
      </c>
      <c r="D5" s="555"/>
      <c r="E5" s="555"/>
      <c r="F5" s="555"/>
      <c r="G5" s="555"/>
      <c r="H5" s="555"/>
      <c r="I5" s="555"/>
      <c r="J5" s="555"/>
      <c r="K5" s="555"/>
      <c r="L5" s="555"/>
      <c r="M5" s="555"/>
      <c r="N5" s="555"/>
      <c r="O5" s="555"/>
      <c r="P5" s="555"/>
      <c r="Q5" s="555"/>
      <c r="R5" s="555"/>
      <c r="S5" s="555"/>
      <c r="T5" s="555"/>
      <c r="U5" s="555"/>
      <c r="V5" s="555"/>
      <c r="W5" s="555"/>
      <c r="X5" s="555"/>
      <c r="Y5" s="555"/>
      <c r="Z5" s="555"/>
    </row>
    <row r="6" spans="1:44" s="167" customFormat="1" ht="15.75" customHeight="1" x14ac:dyDescent="0.25">
      <c r="A6" s="348"/>
      <c r="B6" s="348"/>
      <c r="C6" s="555" t="s">
        <v>3</v>
      </c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55"/>
      <c r="R6" s="555"/>
      <c r="S6" s="555"/>
      <c r="T6" s="555"/>
      <c r="U6" s="555"/>
      <c r="V6" s="555"/>
      <c r="W6" s="555"/>
      <c r="X6" s="555"/>
      <c r="Y6" s="555"/>
      <c r="Z6" s="555"/>
      <c r="AA6" s="401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</row>
    <row r="7" spans="1:44" s="167" customFormat="1" ht="19.5" customHeight="1" x14ac:dyDescent="0.25">
      <c r="A7" s="348"/>
      <c r="B7" s="348"/>
      <c r="C7" s="555" t="str">
        <f>+OWP_Revisi!D8</f>
        <v>Propinsi ……………………………………………</v>
      </c>
      <c r="D7" s="555"/>
      <c r="E7" s="555"/>
      <c r="F7" s="555"/>
      <c r="G7" s="555"/>
      <c r="H7" s="555"/>
      <c r="I7" s="555"/>
      <c r="J7" s="555"/>
      <c r="K7" s="555"/>
      <c r="L7" s="555"/>
      <c r="M7" s="555"/>
      <c r="N7" s="555"/>
      <c r="O7" s="555"/>
      <c r="P7" s="555"/>
      <c r="Q7" s="555"/>
      <c r="R7" s="555"/>
      <c r="S7" s="555"/>
      <c r="T7" s="555"/>
      <c r="U7" s="555"/>
      <c r="V7" s="555"/>
      <c r="W7" s="555"/>
      <c r="X7" s="555"/>
      <c r="Y7" s="555"/>
      <c r="Z7" s="555" t="s">
        <v>256</v>
      </c>
      <c r="AA7" s="388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</row>
    <row r="8" spans="1:44" s="167" customFormat="1" ht="19.5" customHeight="1" thickBot="1" x14ac:dyDescent="0.35">
      <c r="A8" s="348"/>
      <c r="B8" s="348"/>
      <c r="C8" s="556" t="s">
        <v>256</v>
      </c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56"/>
      <c r="U8" s="556"/>
      <c r="V8" s="556"/>
      <c r="W8" s="556"/>
      <c r="X8" s="556"/>
      <c r="Y8" s="556"/>
      <c r="Z8" s="556"/>
      <c r="AA8" s="388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</row>
    <row r="9" spans="1:44" s="167" customFormat="1" ht="16.5" thickTop="1" x14ac:dyDescent="0.25">
      <c r="A9" s="348"/>
      <c r="B9" s="348"/>
      <c r="C9" s="557" t="s">
        <v>257</v>
      </c>
      <c r="D9" s="560" t="s">
        <v>258</v>
      </c>
      <c r="E9" s="563"/>
      <c r="F9" s="566" t="s">
        <v>85</v>
      </c>
      <c r="G9" s="567"/>
      <c r="H9" s="567"/>
      <c r="I9" s="567"/>
      <c r="J9" s="568"/>
      <c r="K9" s="566" t="s">
        <v>259</v>
      </c>
      <c r="L9" s="567"/>
      <c r="M9" s="567"/>
      <c r="N9" s="567"/>
      <c r="O9" s="568"/>
      <c r="P9" s="402"/>
      <c r="Q9" s="566">
        <v>2018</v>
      </c>
      <c r="R9" s="567"/>
      <c r="S9" s="567"/>
      <c r="T9" s="567"/>
      <c r="U9" s="568"/>
      <c r="V9" s="569" t="s">
        <v>87</v>
      </c>
      <c r="W9" s="570"/>
      <c r="X9" s="570"/>
      <c r="Y9" s="571"/>
      <c r="Z9" s="575" t="s">
        <v>88</v>
      </c>
      <c r="AA9" s="388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</row>
    <row r="10" spans="1:44" s="167" customFormat="1" ht="15" customHeight="1" x14ac:dyDescent="0.25">
      <c r="C10" s="558"/>
      <c r="D10" s="561"/>
      <c r="E10" s="564"/>
      <c r="F10" s="578" t="s">
        <v>9</v>
      </c>
      <c r="G10" s="579"/>
      <c r="H10" s="580" t="s">
        <v>14</v>
      </c>
      <c r="I10" s="581"/>
      <c r="J10" s="582"/>
      <c r="K10" s="578" t="s">
        <v>9</v>
      </c>
      <c r="L10" s="579"/>
      <c r="M10" s="580" t="s">
        <v>14</v>
      </c>
      <c r="N10" s="581"/>
      <c r="O10" s="582"/>
      <c r="P10" s="403">
        <v>2017</v>
      </c>
      <c r="Q10" s="578" t="s">
        <v>9</v>
      </c>
      <c r="R10" s="579"/>
      <c r="S10" s="580" t="s">
        <v>14</v>
      </c>
      <c r="T10" s="581"/>
      <c r="U10" s="582"/>
      <c r="V10" s="572"/>
      <c r="W10" s="573"/>
      <c r="X10" s="573"/>
      <c r="Y10" s="574"/>
      <c r="Z10" s="576"/>
      <c r="AA10" s="404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</row>
    <row r="11" spans="1:44" s="167" customFormat="1" x14ac:dyDescent="0.25">
      <c r="C11" s="559"/>
      <c r="D11" s="562"/>
      <c r="E11" s="565"/>
      <c r="F11" s="572"/>
      <c r="G11" s="574"/>
      <c r="H11" s="353" t="s">
        <v>240</v>
      </c>
      <c r="I11" s="354" t="s">
        <v>241</v>
      </c>
      <c r="J11" s="355" t="s">
        <v>14</v>
      </c>
      <c r="K11" s="572"/>
      <c r="L11" s="574"/>
      <c r="M11" s="353" t="s">
        <v>240</v>
      </c>
      <c r="N11" s="354" t="s">
        <v>241</v>
      </c>
      <c r="O11" s="355" t="s">
        <v>14</v>
      </c>
      <c r="P11" s="56" t="s">
        <v>10</v>
      </c>
      <c r="Q11" s="572"/>
      <c r="R11" s="574"/>
      <c r="S11" s="353" t="s">
        <v>240</v>
      </c>
      <c r="T11" s="354" t="s">
        <v>241</v>
      </c>
      <c r="U11" s="355" t="s">
        <v>14</v>
      </c>
      <c r="V11" s="57" t="s">
        <v>89</v>
      </c>
      <c r="W11" s="58" t="s">
        <v>90</v>
      </c>
      <c r="X11" s="58" t="s">
        <v>91</v>
      </c>
      <c r="Y11" s="59" t="s">
        <v>92</v>
      </c>
      <c r="Z11" s="577"/>
      <c r="AA11" s="405"/>
      <c r="AB11" s="170"/>
      <c r="AC11" s="170"/>
      <c r="AD11" s="170"/>
      <c r="AE11" s="170"/>
    </row>
    <row r="12" spans="1:44" ht="14.25" thickBot="1" x14ac:dyDescent="0.3">
      <c r="A12" s="406"/>
      <c r="B12" s="406"/>
      <c r="C12" s="65">
        <v>1</v>
      </c>
      <c r="D12" s="321">
        <v>2</v>
      </c>
      <c r="E12" s="320"/>
      <c r="F12" s="583">
        <v>4</v>
      </c>
      <c r="G12" s="584"/>
      <c r="H12" s="65">
        <v>5</v>
      </c>
      <c r="I12" s="407">
        <v>6</v>
      </c>
      <c r="J12" s="64">
        <v>7</v>
      </c>
      <c r="K12" s="583">
        <v>8</v>
      </c>
      <c r="L12" s="584"/>
      <c r="M12" s="65">
        <v>9</v>
      </c>
      <c r="N12" s="407">
        <v>10</v>
      </c>
      <c r="O12" s="64">
        <v>11</v>
      </c>
      <c r="P12" s="65">
        <v>8</v>
      </c>
      <c r="Q12" s="583">
        <v>12</v>
      </c>
      <c r="R12" s="584"/>
      <c r="S12" s="65">
        <v>13</v>
      </c>
      <c r="T12" s="407">
        <v>14</v>
      </c>
      <c r="U12" s="64">
        <v>15</v>
      </c>
      <c r="V12" s="583">
        <v>16</v>
      </c>
      <c r="W12" s="585"/>
      <c r="X12" s="585"/>
      <c r="Y12" s="584"/>
      <c r="Z12" s="320">
        <v>17</v>
      </c>
      <c r="AA12" s="408"/>
    </row>
    <row r="13" spans="1:44" ht="14.25" thickTop="1" x14ac:dyDescent="0.25">
      <c r="A13" s="348"/>
      <c r="B13" s="348"/>
      <c r="C13" s="14" t="s">
        <v>15</v>
      </c>
      <c r="D13" s="14" t="s">
        <v>16</v>
      </c>
      <c r="E13" s="363" t="s">
        <v>17</v>
      </c>
      <c r="F13" s="370"/>
      <c r="G13" s="365"/>
      <c r="H13" s="392"/>
      <c r="I13" s="366"/>
      <c r="J13" s="367"/>
      <c r="K13" s="370"/>
      <c r="L13" s="365"/>
      <c r="M13" s="366"/>
      <c r="N13" s="366"/>
      <c r="O13" s="367"/>
      <c r="P13" s="409"/>
      <c r="Q13" s="370"/>
      <c r="R13" s="365"/>
      <c r="S13" s="366"/>
      <c r="T13" s="366"/>
      <c r="U13" s="367"/>
      <c r="V13" s="409"/>
      <c r="W13" s="410"/>
      <c r="X13" s="410"/>
      <c r="Y13" s="411"/>
      <c r="Z13" s="412"/>
      <c r="AA13" s="368"/>
    </row>
    <row r="14" spans="1:44" x14ac:dyDescent="0.25">
      <c r="A14" s="348">
        <v>0</v>
      </c>
      <c r="B14" s="348">
        <v>0</v>
      </c>
      <c r="C14" s="14" t="s">
        <v>15</v>
      </c>
      <c r="D14" s="14" t="s">
        <v>16</v>
      </c>
      <c r="E14" s="369" t="s">
        <v>242</v>
      </c>
      <c r="F14" s="370">
        <v>1</v>
      </c>
      <c r="G14" s="363" t="s">
        <v>19</v>
      </c>
      <c r="H14" s="366">
        <f>+J14*0.166666666666667</f>
        <v>0</v>
      </c>
      <c r="I14" s="366">
        <f>+J14*0.833333333333333</f>
        <v>0</v>
      </c>
      <c r="J14" s="371"/>
      <c r="K14" s="370"/>
      <c r="L14" s="363" t="str">
        <f>+G14</f>
        <v>Laporan</v>
      </c>
      <c r="M14" s="366">
        <f>+O14*0.166666666666667</f>
        <v>0</v>
      </c>
      <c r="N14" s="366">
        <f>+O14*0.833333333333333</f>
        <v>0</v>
      </c>
      <c r="O14" s="371">
        <v>0</v>
      </c>
      <c r="P14" s="413">
        <v>20000</v>
      </c>
      <c r="Q14" s="370"/>
      <c r="R14" s="363" t="str">
        <f>+G14</f>
        <v>Laporan</v>
      </c>
      <c r="S14" s="366">
        <f>+U14*0.166666666666667</f>
        <v>0</v>
      </c>
      <c r="T14" s="366">
        <f>+U14*0.833333333333333</f>
        <v>0</v>
      </c>
      <c r="U14" s="371">
        <v>0</v>
      </c>
      <c r="V14" s="414"/>
      <c r="W14" s="366"/>
      <c r="X14" s="415"/>
      <c r="Y14" s="416"/>
      <c r="Z14" s="362"/>
      <c r="AA14" s="417"/>
    </row>
    <row r="15" spans="1:44" x14ac:dyDescent="0.25">
      <c r="A15" s="348">
        <v>0</v>
      </c>
      <c r="B15" s="348">
        <v>0</v>
      </c>
      <c r="C15" s="14" t="s">
        <v>15</v>
      </c>
      <c r="D15" s="14" t="s">
        <v>16</v>
      </c>
      <c r="E15" s="369" t="s">
        <v>22</v>
      </c>
      <c r="F15" s="370">
        <v>3</v>
      </c>
      <c r="G15" s="363" t="s">
        <v>19</v>
      </c>
      <c r="H15" s="366">
        <f>+J15*0.166666666666667</f>
        <v>0</v>
      </c>
      <c r="I15" s="366">
        <f>+J15*0.833333333333333</f>
        <v>0</v>
      </c>
      <c r="J15" s="371"/>
      <c r="K15" s="370"/>
      <c r="L15" s="363" t="str">
        <f t="shared" ref="L15:L16" si="0">+G15</f>
        <v>Laporan</v>
      </c>
      <c r="M15" s="366">
        <f>+O15*0.166666666666667</f>
        <v>0</v>
      </c>
      <c r="N15" s="366">
        <f>+O15*0.833333333333333</f>
        <v>0</v>
      </c>
      <c r="O15" s="371">
        <v>0</v>
      </c>
      <c r="P15" s="413">
        <v>5000</v>
      </c>
      <c r="Q15" s="370"/>
      <c r="R15" s="363" t="str">
        <f>+G15</f>
        <v>Laporan</v>
      </c>
      <c r="S15" s="366">
        <f>+U15*0.166666666666667</f>
        <v>0</v>
      </c>
      <c r="T15" s="366">
        <f>+U15*0.833333333333333</f>
        <v>0</v>
      </c>
      <c r="U15" s="371">
        <v>0</v>
      </c>
      <c r="V15" s="414"/>
      <c r="W15" s="366"/>
      <c r="X15" s="415"/>
      <c r="Y15" s="416"/>
      <c r="Z15" s="362"/>
      <c r="AA15" s="417"/>
    </row>
    <row r="16" spans="1:44" x14ac:dyDescent="0.25">
      <c r="A16" s="348"/>
      <c r="B16" s="348"/>
      <c r="C16" s="14" t="s">
        <v>15</v>
      </c>
      <c r="D16" s="14" t="s">
        <v>16</v>
      </c>
      <c r="E16" s="369" t="s">
        <v>243</v>
      </c>
      <c r="F16" s="370">
        <v>11</v>
      </c>
      <c r="G16" s="363" t="s">
        <v>19</v>
      </c>
      <c r="H16" s="366">
        <f>+J16*0.166666666666667</f>
        <v>0</v>
      </c>
      <c r="I16" s="366">
        <f>+J16*0.833333333333333</f>
        <v>0</v>
      </c>
      <c r="J16" s="371"/>
      <c r="K16" s="370"/>
      <c r="L16" s="363" t="str">
        <f t="shared" si="0"/>
        <v>Laporan</v>
      </c>
      <c r="M16" s="366">
        <f>+O16*0.166666666666667</f>
        <v>0</v>
      </c>
      <c r="N16" s="366">
        <f>+O16*0.833333333333333</f>
        <v>0</v>
      </c>
      <c r="O16" s="371">
        <v>0</v>
      </c>
      <c r="P16" s="413"/>
      <c r="Q16" s="370"/>
      <c r="R16" s="363" t="str">
        <f>+G16</f>
        <v>Laporan</v>
      </c>
      <c r="S16" s="366">
        <f>+U16*0.166666666666667</f>
        <v>0</v>
      </c>
      <c r="T16" s="366">
        <f>+U16*0.833333333333333</f>
        <v>0</v>
      </c>
      <c r="U16" s="371">
        <v>0</v>
      </c>
      <c r="V16" s="414"/>
      <c r="W16" s="366"/>
      <c r="X16" s="415"/>
      <c r="Y16" s="416"/>
      <c r="Z16" s="362"/>
      <c r="AA16" s="417"/>
    </row>
    <row r="17" spans="1:30" x14ac:dyDescent="0.25">
      <c r="A17" s="348">
        <v>0</v>
      </c>
      <c r="B17" s="348">
        <v>0</v>
      </c>
      <c r="C17" s="14" t="s">
        <v>24</v>
      </c>
      <c r="D17" s="14" t="s">
        <v>16</v>
      </c>
      <c r="E17" s="363" t="s">
        <v>25</v>
      </c>
      <c r="F17" s="370"/>
      <c r="G17" s="363"/>
      <c r="H17" s="366"/>
      <c r="I17" s="366"/>
      <c r="J17" s="375"/>
      <c r="K17" s="370"/>
      <c r="L17" s="363"/>
      <c r="M17" s="366"/>
      <c r="N17" s="366"/>
      <c r="O17" s="375"/>
      <c r="P17" s="413"/>
      <c r="Q17" s="370"/>
      <c r="R17" s="363"/>
      <c r="S17" s="366"/>
      <c r="T17" s="366"/>
      <c r="U17" s="375"/>
      <c r="V17" s="414"/>
      <c r="W17" s="366"/>
      <c r="X17" s="415"/>
      <c r="Y17" s="416"/>
      <c r="Z17" s="362"/>
      <c r="AA17" s="417"/>
    </row>
    <row r="18" spans="1:30" x14ac:dyDescent="0.25">
      <c r="A18" s="348">
        <v>0</v>
      </c>
      <c r="B18" s="348">
        <v>0</v>
      </c>
      <c r="C18" s="14" t="s">
        <v>24</v>
      </c>
      <c r="D18" s="14" t="s">
        <v>16</v>
      </c>
      <c r="E18" s="369" t="s">
        <v>26</v>
      </c>
      <c r="F18" s="370">
        <v>1</v>
      </c>
      <c r="G18" s="363" t="s">
        <v>19</v>
      </c>
      <c r="H18" s="366">
        <f>+J18*0.166666666666667</f>
        <v>0</v>
      </c>
      <c r="I18" s="366">
        <f>+J18*0.833333333333333</f>
        <v>0</v>
      </c>
      <c r="J18" s="371"/>
      <c r="K18" s="370"/>
      <c r="L18" s="363" t="str">
        <f>+G18</f>
        <v>Laporan</v>
      </c>
      <c r="M18" s="366">
        <f>+O18*0.166666666666667</f>
        <v>0</v>
      </c>
      <c r="N18" s="366">
        <f>+O18*0.833333333333333</f>
        <v>0</v>
      </c>
      <c r="O18" s="371">
        <v>0</v>
      </c>
      <c r="P18" s="413">
        <v>35000</v>
      </c>
      <c r="Q18" s="370"/>
      <c r="R18" s="363" t="str">
        <f>+G18</f>
        <v>Laporan</v>
      </c>
      <c r="S18" s="366">
        <f>+U18*0.166666666666667</f>
        <v>0</v>
      </c>
      <c r="T18" s="366">
        <f>+U18*0.833333333333333</f>
        <v>0</v>
      </c>
      <c r="U18" s="371">
        <v>0</v>
      </c>
      <c r="V18" s="414"/>
      <c r="W18" s="366"/>
      <c r="X18" s="415"/>
      <c r="Y18" s="416"/>
      <c r="Z18" s="362"/>
      <c r="AA18" s="417"/>
    </row>
    <row r="19" spans="1:30" x14ac:dyDescent="0.25">
      <c r="A19" s="348">
        <v>4</v>
      </c>
      <c r="B19" s="348" t="s">
        <v>97</v>
      </c>
      <c r="C19" s="14" t="s">
        <v>24</v>
      </c>
      <c r="D19" s="14" t="s">
        <v>16</v>
      </c>
      <c r="E19" s="369" t="s">
        <v>27</v>
      </c>
      <c r="F19" s="370">
        <v>1</v>
      </c>
      <c r="G19" s="363" t="s">
        <v>19</v>
      </c>
      <c r="H19" s="366">
        <f>+J19*0.166666666666667</f>
        <v>0</v>
      </c>
      <c r="I19" s="366">
        <f>+J19*0.833333333333333</f>
        <v>0</v>
      </c>
      <c r="J19" s="371"/>
      <c r="K19" s="370"/>
      <c r="L19" s="363" t="str">
        <f>+G19</f>
        <v>Laporan</v>
      </c>
      <c r="M19" s="366">
        <f>+O19*0.166666666666667</f>
        <v>0</v>
      </c>
      <c r="N19" s="366">
        <f>+O19*0.833333333333333</f>
        <v>0</v>
      </c>
      <c r="O19" s="371">
        <v>0</v>
      </c>
      <c r="P19" s="413">
        <v>60000</v>
      </c>
      <c r="Q19" s="370"/>
      <c r="R19" s="363" t="str">
        <f t="shared" ref="R19:R22" si="1">+G19</f>
        <v>Laporan</v>
      </c>
      <c r="S19" s="366">
        <f>+U19*0.166666666666667</f>
        <v>0</v>
      </c>
      <c r="T19" s="366">
        <f>+U19*0.833333333333333</f>
        <v>0</v>
      </c>
      <c r="U19" s="371">
        <v>0</v>
      </c>
      <c r="V19" s="418"/>
      <c r="W19" s="366"/>
      <c r="X19" s="419"/>
      <c r="Y19" s="420"/>
      <c r="Z19" s="362"/>
      <c r="AA19" s="421"/>
      <c r="AD19" s="421"/>
    </row>
    <row r="20" spans="1:30" x14ac:dyDescent="0.25">
      <c r="A20" s="422"/>
      <c r="B20" s="422"/>
      <c r="C20" s="14" t="s">
        <v>24</v>
      </c>
      <c r="D20" s="14" t="s">
        <v>16</v>
      </c>
      <c r="E20" s="369" t="s">
        <v>28</v>
      </c>
      <c r="F20" s="370">
        <v>1</v>
      </c>
      <c r="G20" s="363" t="s">
        <v>19</v>
      </c>
      <c r="H20" s="366">
        <f>+J20*0.166666666666667</f>
        <v>0</v>
      </c>
      <c r="I20" s="366">
        <f>+J20*0.833333333333333</f>
        <v>0</v>
      </c>
      <c r="J20" s="371"/>
      <c r="K20" s="370"/>
      <c r="L20" s="363" t="str">
        <f t="shared" ref="L20:L21" si="2">+G20</f>
        <v>Laporan</v>
      </c>
      <c r="M20" s="366">
        <f>+O20*0.166666666666667</f>
        <v>0</v>
      </c>
      <c r="N20" s="366">
        <f>+O20*0.833333333333333</f>
        <v>0</v>
      </c>
      <c r="O20" s="371">
        <v>0</v>
      </c>
      <c r="P20" s="413"/>
      <c r="Q20" s="370"/>
      <c r="R20" s="363" t="str">
        <f t="shared" si="1"/>
        <v>Laporan</v>
      </c>
      <c r="S20" s="366">
        <f>+U20*0.166666666666667</f>
        <v>0</v>
      </c>
      <c r="T20" s="366">
        <f>+U20*0.833333333333333</f>
        <v>0</v>
      </c>
      <c r="U20" s="371">
        <v>0</v>
      </c>
      <c r="V20" s="414"/>
      <c r="W20" s="366"/>
      <c r="X20" s="415"/>
      <c r="Y20" s="416"/>
      <c r="Z20" s="362"/>
      <c r="AA20" s="417"/>
    </row>
    <row r="21" spans="1:30" x14ac:dyDescent="0.25">
      <c r="A21" s="422"/>
      <c r="B21" s="422"/>
      <c r="C21" s="14" t="s">
        <v>24</v>
      </c>
      <c r="D21" s="14" t="s">
        <v>16</v>
      </c>
      <c r="E21" s="369" t="s">
        <v>29</v>
      </c>
      <c r="F21" s="370">
        <v>1</v>
      </c>
      <c r="G21" s="363" t="s">
        <v>19</v>
      </c>
      <c r="H21" s="366">
        <f>+J21*0.166666666666667</f>
        <v>0</v>
      </c>
      <c r="I21" s="366">
        <f>+J21*0.833333333333333</f>
        <v>0</v>
      </c>
      <c r="J21" s="371"/>
      <c r="K21" s="370"/>
      <c r="L21" s="363" t="str">
        <f t="shared" si="2"/>
        <v>Laporan</v>
      </c>
      <c r="M21" s="366">
        <f>+O21*0.166666666666667</f>
        <v>0</v>
      </c>
      <c r="N21" s="366">
        <f>+O21*0.833333333333333</f>
        <v>0</v>
      </c>
      <c r="O21" s="371">
        <v>0</v>
      </c>
      <c r="P21" s="413">
        <v>15000</v>
      </c>
      <c r="Q21" s="370"/>
      <c r="R21" s="363" t="str">
        <f t="shared" si="1"/>
        <v>Laporan</v>
      </c>
      <c r="S21" s="366">
        <f>+U21*0.166666666666667</f>
        <v>0</v>
      </c>
      <c r="T21" s="366">
        <f>+U21*0.833333333333333</f>
        <v>0</v>
      </c>
      <c r="U21" s="371">
        <v>0</v>
      </c>
      <c r="V21" s="414"/>
      <c r="W21" s="366"/>
      <c r="X21" s="415"/>
      <c r="Y21" s="416"/>
      <c r="Z21" s="362"/>
      <c r="AA21" s="417"/>
    </row>
    <row r="22" spans="1:30" x14ac:dyDescent="0.25">
      <c r="A22" s="422"/>
      <c r="B22" s="422"/>
      <c r="C22" s="14" t="s">
        <v>24</v>
      </c>
      <c r="D22" s="14" t="s">
        <v>16</v>
      </c>
      <c r="E22" s="369" t="s">
        <v>30</v>
      </c>
      <c r="F22" s="370">
        <v>1</v>
      </c>
      <c r="G22" s="363" t="s">
        <v>19</v>
      </c>
      <c r="H22" s="366">
        <f>+J22*0.166666666666667</f>
        <v>0</v>
      </c>
      <c r="I22" s="366">
        <f>+J22*0.833333333333333</f>
        <v>0</v>
      </c>
      <c r="J22" s="371"/>
      <c r="K22" s="370"/>
      <c r="L22" s="363" t="s">
        <v>260</v>
      </c>
      <c r="M22" s="366">
        <f>+O22*0.166666666666667</f>
        <v>0</v>
      </c>
      <c r="N22" s="366">
        <f>+O22*0.833333333333333</f>
        <v>0</v>
      </c>
      <c r="O22" s="371">
        <v>0</v>
      </c>
      <c r="P22" s="413"/>
      <c r="Q22" s="370"/>
      <c r="R22" s="363" t="str">
        <f t="shared" si="1"/>
        <v>Laporan</v>
      </c>
      <c r="S22" s="366">
        <f>+U22*0.166666666666667</f>
        <v>0</v>
      </c>
      <c r="T22" s="366">
        <f>+U22*0.833333333333333</f>
        <v>0</v>
      </c>
      <c r="U22" s="371">
        <v>0</v>
      </c>
      <c r="V22" s="418"/>
      <c r="W22" s="366"/>
      <c r="X22" s="419"/>
      <c r="Y22" s="420"/>
      <c r="Z22" s="362"/>
      <c r="AA22" s="421"/>
      <c r="AD22" s="421"/>
    </row>
    <row r="23" spans="1:30" x14ac:dyDescent="0.25">
      <c r="A23" s="422"/>
      <c r="B23" s="422"/>
      <c r="C23" s="14" t="s">
        <v>31</v>
      </c>
      <c r="D23" s="14" t="s">
        <v>16</v>
      </c>
      <c r="E23" s="362" t="s">
        <v>32</v>
      </c>
      <c r="F23" s="370"/>
      <c r="G23" s="363"/>
      <c r="H23" s="366"/>
      <c r="I23" s="366"/>
      <c r="J23" s="375"/>
      <c r="K23" s="370"/>
      <c r="L23" s="363"/>
      <c r="M23" s="366"/>
      <c r="N23" s="366"/>
      <c r="O23" s="375"/>
      <c r="P23" s="423"/>
      <c r="Q23" s="370"/>
      <c r="R23" s="363"/>
      <c r="S23" s="366"/>
      <c r="T23" s="366"/>
      <c r="U23" s="375"/>
      <c r="V23" s="414"/>
      <c r="W23" s="366"/>
      <c r="X23" s="415"/>
      <c r="Y23" s="416"/>
      <c r="Z23" s="424"/>
      <c r="AA23" s="417"/>
    </row>
    <row r="24" spans="1:30" x14ac:dyDescent="0.25">
      <c r="A24" s="422"/>
      <c r="B24" s="422"/>
      <c r="C24" s="14" t="s">
        <v>31</v>
      </c>
      <c r="D24" s="14" t="s">
        <v>16</v>
      </c>
      <c r="E24" s="376" t="s">
        <v>244</v>
      </c>
      <c r="F24" s="370">
        <v>3</v>
      </c>
      <c r="G24" s="363" t="s">
        <v>19</v>
      </c>
      <c r="H24" s="366">
        <f>+J24*0.166666666666667</f>
        <v>0</v>
      </c>
      <c r="I24" s="366">
        <f>+J24*0.833333333333333</f>
        <v>0</v>
      </c>
      <c r="J24" s="371"/>
      <c r="K24" s="370"/>
      <c r="L24" s="363" t="str">
        <f>+G24</f>
        <v>Laporan</v>
      </c>
      <c r="M24" s="366">
        <f>+O24*0.166666666666667</f>
        <v>0</v>
      </c>
      <c r="N24" s="366">
        <f>+O24*0.833333333333333</f>
        <v>0</v>
      </c>
      <c r="O24" s="371">
        <v>0</v>
      </c>
      <c r="P24" s="413">
        <v>25</v>
      </c>
      <c r="Q24" s="370"/>
      <c r="R24" s="363" t="str">
        <f>+G24</f>
        <v>Laporan</v>
      </c>
      <c r="S24" s="366">
        <f>+U24*0.166666666666667</f>
        <v>0</v>
      </c>
      <c r="T24" s="366">
        <f>+U24*0.833333333333333</f>
        <v>0</v>
      </c>
      <c r="U24" s="371">
        <v>0</v>
      </c>
      <c r="V24" s="414"/>
      <c r="W24" s="366"/>
      <c r="X24" s="415"/>
      <c r="Y24" s="416"/>
      <c r="Z24" s="362"/>
      <c r="AA24" s="417"/>
    </row>
    <row r="25" spans="1:30" x14ac:dyDescent="0.25">
      <c r="A25" s="348"/>
      <c r="B25" s="348"/>
      <c r="C25" s="14" t="s">
        <v>33</v>
      </c>
      <c r="D25" s="14" t="s">
        <v>16</v>
      </c>
      <c r="E25" s="362" t="s">
        <v>34</v>
      </c>
      <c r="F25" s="370"/>
      <c r="G25" s="363"/>
      <c r="H25" s="366"/>
      <c r="I25" s="366"/>
      <c r="J25" s="375"/>
      <c r="K25" s="370"/>
      <c r="L25" s="363"/>
      <c r="M25" s="366"/>
      <c r="N25" s="366"/>
      <c r="O25" s="375"/>
      <c r="P25" s="413"/>
      <c r="Q25" s="370"/>
      <c r="R25" s="363"/>
      <c r="S25" s="366"/>
      <c r="T25" s="366"/>
      <c r="U25" s="375"/>
      <c r="V25" s="414"/>
      <c r="W25" s="366"/>
      <c r="X25" s="415"/>
      <c r="Y25" s="416"/>
      <c r="Z25" s="362"/>
      <c r="AA25" s="417"/>
    </row>
    <row r="26" spans="1:30" x14ac:dyDescent="0.25">
      <c r="A26" s="348"/>
      <c r="B26" s="348"/>
      <c r="C26" s="14" t="s">
        <v>33</v>
      </c>
      <c r="D26" s="14" t="s">
        <v>16</v>
      </c>
      <c r="E26" s="362" t="s">
        <v>35</v>
      </c>
      <c r="F26" s="370"/>
      <c r="G26" s="363"/>
      <c r="H26" s="366"/>
      <c r="I26" s="366"/>
      <c r="J26" s="375"/>
      <c r="K26" s="370"/>
      <c r="L26" s="363"/>
      <c r="M26" s="366"/>
      <c r="N26" s="366"/>
      <c r="O26" s="375"/>
      <c r="P26" s="413"/>
      <c r="Q26" s="370"/>
      <c r="R26" s="363"/>
      <c r="S26" s="366"/>
      <c r="T26" s="366"/>
      <c r="U26" s="375"/>
      <c r="V26" s="414"/>
      <c r="W26" s="366"/>
      <c r="X26" s="415"/>
      <c r="Y26" s="416"/>
      <c r="Z26" s="362"/>
      <c r="AA26" s="417"/>
    </row>
    <row r="27" spans="1:30" x14ac:dyDescent="0.25">
      <c r="A27" s="348"/>
      <c r="B27" s="348"/>
      <c r="C27" s="14" t="s">
        <v>33</v>
      </c>
      <c r="D27" s="14" t="s">
        <v>16</v>
      </c>
      <c r="E27" s="379" t="s">
        <v>36</v>
      </c>
      <c r="F27" s="370">
        <v>1</v>
      </c>
      <c r="G27" s="363" t="s">
        <v>19</v>
      </c>
      <c r="H27" s="366">
        <f>+J27*0.166666666666667</f>
        <v>0</v>
      </c>
      <c r="I27" s="366">
        <f>+J27*0.833333333333333</f>
        <v>0</v>
      </c>
      <c r="J27" s="371"/>
      <c r="K27" s="370"/>
      <c r="L27" s="363" t="str">
        <f t="shared" ref="L27:L30" si="3">+G27</f>
        <v>Laporan</v>
      </c>
      <c r="M27" s="366">
        <f>+O27*0.166666666666667</f>
        <v>0</v>
      </c>
      <c r="N27" s="366">
        <f>+O27*0.833333333333333</f>
        <v>0</v>
      </c>
      <c r="O27" s="371">
        <v>0</v>
      </c>
      <c r="P27" s="413"/>
      <c r="Q27" s="370"/>
      <c r="R27" s="363" t="str">
        <f t="shared" ref="R27:R30" si="4">+G27</f>
        <v>Laporan</v>
      </c>
      <c r="S27" s="366">
        <f>+U27*0.166666666666667</f>
        <v>0</v>
      </c>
      <c r="T27" s="366">
        <f>+U27*0.833333333333333</f>
        <v>0</v>
      </c>
      <c r="U27" s="371">
        <v>0</v>
      </c>
      <c r="V27" s="414"/>
      <c r="W27" s="366"/>
      <c r="X27" s="415"/>
      <c r="Y27" s="416"/>
      <c r="Z27" s="362"/>
      <c r="AA27" s="417"/>
    </row>
    <row r="28" spans="1:30" x14ac:dyDescent="0.25">
      <c r="A28" s="348"/>
      <c r="B28" s="348"/>
      <c r="C28" s="14" t="s">
        <v>33</v>
      </c>
      <c r="D28" s="14" t="s">
        <v>16</v>
      </c>
      <c r="E28" s="379" t="s">
        <v>38</v>
      </c>
      <c r="F28" s="370">
        <v>1</v>
      </c>
      <c r="G28" s="363" t="s">
        <v>19</v>
      </c>
      <c r="H28" s="366">
        <f>+J28*0.166666666666667</f>
        <v>0</v>
      </c>
      <c r="I28" s="366">
        <f>+J28*0.833333333333333</f>
        <v>0</v>
      </c>
      <c r="J28" s="371"/>
      <c r="K28" s="370"/>
      <c r="L28" s="363" t="str">
        <f t="shared" si="3"/>
        <v>Laporan</v>
      </c>
      <c r="M28" s="366">
        <f>+O28*0.166666666666667</f>
        <v>0</v>
      </c>
      <c r="N28" s="366">
        <f>+O28*0.833333333333333</f>
        <v>0</v>
      </c>
      <c r="O28" s="371">
        <v>0</v>
      </c>
      <c r="P28" s="413"/>
      <c r="Q28" s="370"/>
      <c r="R28" s="363" t="str">
        <f t="shared" si="4"/>
        <v>Laporan</v>
      </c>
      <c r="S28" s="366">
        <f>+U28*0.166666666666667</f>
        <v>0</v>
      </c>
      <c r="T28" s="366">
        <f>+U28*0.833333333333333</f>
        <v>0</v>
      </c>
      <c r="U28" s="371">
        <v>0</v>
      </c>
      <c r="V28" s="414"/>
      <c r="W28" s="366"/>
      <c r="X28" s="415"/>
      <c r="Y28" s="416"/>
      <c r="Z28" s="362"/>
      <c r="AA28" s="417"/>
    </row>
    <row r="29" spans="1:30" x14ac:dyDescent="0.25">
      <c r="A29" s="348"/>
      <c r="B29" s="348"/>
      <c r="C29" s="14" t="s">
        <v>33</v>
      </c>
      <c r="D29" s="14" t="s">
        <v>16</v>
      </c>
      <c r="E29" s="379" t="s">
        <v>39</v>
      </c>
      <c r="F29" s="370">
        <v>1</v>
      </c>
      <c r="G29" s="363" t="s">
        <v>19</v>
      </c>
      <c r="H29" s="366">
        <f>+J29*0.166666666666667</f>
        <v>0</v>
      </c>
      <c r="I29" s="366">
        <f>+J29*0.833333333333333</f>
        <v>0</v>
      </c>
      <c r="J29" s="371"/>
      <c r="K29" s="370"/>
      <c r="L29" s="363" t="str">
        <f t="shared" si="3"/>
        <v>Laporan</v>
      </c>
      <c r="M29" s="366">
        <f>+O29*0.166666666666667</f>
        <v>0</v>
      </c>
      <c r="N29" s="366">
        <f>+O29*0.833333333333333</f>
        <v>0</v>
      </c>
      <c r="O29" s="371">
        <v>0</v>
      </c>
      <c r="P29" s="413">
        <v>5000</v>
      </c>
      <c r="Q29" s="370"/>
      <c r="R29" s="363" t="str">
        <f t="shared" si="4"/>
        <v>Laporan</v>
      </c>
      <c r="S29" s="366">
        <f>+U29*0.166666666666667</f>
        <v>0</v>
      </c>
      <c r="T29" s="366">
        <f>+U29*0.833333333333333</f>
        <v>0</v>
      </c>
      <c r="U29" s="371">
        <v>0</v>
      </c>
      <c r="V29" s="414"/>
      <c r="W29" s="366"/>
      <c r="X29" s="415"/>
      <c r="Y29" s="416"/>
      <c r="Z29" s="362"/>
      <c r="AA29" s="417"/>
    </row>
    <row r="30" spans="1:30" x14ac:dyDescent="0.25">
      <c r="A30" s="422"/>
      <c r="B30" s="422"/>
      <c r="C30" s="14" t="s">
        <v>33</v>
      </c>
      <c r="D30" s="14" t="s">
        <v>16</v>
      </c>
      <c r="E30" s="379" t="s">
        <v>40</v>
      </c>
      <c r="F30" s="370">
        <v>1</v>
      </c>
      <c r="G30" s="363" t="s">
        <v>19</v>
      </c>
      <c r="H30" s="366">
        <f>+J30*0.166666666666667</f>
        <v>0</v>
      </c>
      <c r="I30" s="366">
        <f>+J30*0.833333333333333</f>
        <v>0</v>
      </c>
      <c r="J30" s="371"/>
      <c r="K30" s="370"/>
      <c r="L30" s="363" t="str">
        <f t="shared" si="3"/>
        <v>Laporan</v>
      </c>
      <c r="M30" s="366">
        <f>+O30*0.166666666666667</f>
        <v>0</v>
      </c>
      <c r="N30" s="366">
        <f>+O30*0.833333333333333</f>
        <v>0</v>
      </c>
      <c r="O30" s="371">
        <v>0</v>
      </c>
      <c r="P30" s="423"/>
      <c r="Q30" s="370"/>
      <c r="R30" s="363" t="str">
        <f t="shared" si="4"/>
        <v>Laporan</v>
      </c>
      <c r="S30" s="366">
        <f>+U30*0.166666666666667</f>
        <v>0</v>
      </c>
      <c r="T30" s="366">
        <f>+U30*0.833333333333333</f>
        <v>0</v>
      </c>
      <c r="U30" s="371">
        <v>0</v>
      </c>
      <c r="V30" s="414"/>
      <c r="W30" s="366"/>
      <c r="X30" s="415"/>
      <c r="Y30" s="416"/>
      <c r="Z30" s="424"/>
      <c r="AA30" s="417"/>
    </row>
    <row r="31" spans="1:30" x14ac:dyDescent="0.25">
      <c r="A31" s="422"/>
      <c r="B31" s="422"/>
      <c r="C31" s="14" t="s">
        <v>33</v>
      </c>
      <c r="D31" s="14" t="s">
        <v>16</v>
      </c>
      <c r="E31" s="362" t="s">
        <v>245</v>
      </c>
      <c r="F31" s="370"/>
      <c r="G31" s="363"/>
      <c r="H31" s="366"/>
      <c r="I31" s="366"/>
      <c r="J31" s="375"/>
      <c r="K31" s="370"/>
      <c r="L31" s="363"/>
      <c r="M31" s="366"/>
      <c r="N31" s="366"/>
      <c r="O31" s="375"/>
      <c r="P31" s="413"/>
      <c r="Q31" s="370"/>
      <c r="R31" s="363"/>
      <c r="S31" s="366"/>
      <c r="T31" s="366"/>
      <c r="U31" s="375"/>
      <c r="V31" s="414"/>
      <c r="W31" s="366"/>
      <c r="X31" s="415"/>
      <c r="Y31" s="416"/>
      <c r="Z31" s="362"/>
      <c r="AA31" s="417"/>
    </row>
    <row r="32" spans="1:30" x14ac:dyDescent="0.25">
      <c r="A32" s="348"/>
      <c r="B32" s="348"/>
      <c r="C32" s="14" t="s">
        <v>33</v>
      </c>
      <c r="D32" s="14" t="s">
        <v>16</v>
      </c>
      <c r="E32" s="379" t="s">
        <v>246</v>
      </c>
      <c r="F32" s="370">
        <v>7</v>
      </c>
      <c r="G32" s="363" t="s">
        <v>19</v>
      </c>
      <c r="H32" s="366">
        <f>+J32*0.166666666666667</f>
        <v>0</v>
      </c>
      <c r="I32" s="366">
        <f>+J32*0.833333333333333</f>
        <v>0</v>
      </c>
      <c r="J32" s="371"/>
      <c r="K32" s="370"/>
      <c r="L32" s="363" t="str">
        <f>+G32</f>
        <v>Laporan</v>
      </c>
      <c r="M32" s="366">
        <f>+O32*0.166666666666667</f>
        <v>0</v>
      </c>
      <c r="N32" s="366">
        <f>+O32*0.833333333333333</f>
        <v>0</v>
      </c>
      <c r="O32" s="371">
        <v>0</v>
      </c>
      <c r="P32" s="413">
        <v>17.5</v>
      </c>
      <c r="Q32" s="370"/>
      <c r="R32" s="363" t="str">
        <f t="shared" ref="R32:R35" si="5">+G32</f>
        <v>Laporan</v>
      </c>
      <c r="S32" s="366">
        <f>+U32*0.166666666666667</f>
        <v>0</v>
      </c>
      <c r="T32" s="366">
        <f>+U32*0.833333333333333</f>
        <v>0</v>
      </c>
      <c r="U32" s="371">
        <v>0</v>
      </c>
      <c r="V32" s="414"/>
      <c r="W32" s="366"/>
      <c r="X32" s="415"/>
      <c r="Y32" s="416"/>
      <c r="Z32" s="362"/>
      <c r="AA32" s="417"/>
    </row>
    <row r="33" spans="1:27" x14ac:dyDescent="0.25">
      <c r="A33" s="348"/>
      <c r="B33" s="348"/>
      <c r="C33" s="14" t="s">
        <v>33</v>
      </c>
      <c r="D33" s="14" t="s">
        <v>16</v>
      </c>
      <c r="E33" s="379" t="s">
        <v>247</v>
      </c>
      <c r="F33" s="370">
        <v>8</v>
      </c>
      <c r="G33" s="363" t="s">
        <v>19</v>
      </c>
      <c r="H33" s="366">
        <f>+J33*0.166666666666667</f>
        <v>0</v>
      </c>
      <c r="I33" s="366">
        <f>+J33*0.833333333333333</f>
        <v>0</v>
      </c>
      <c r="J33" s="371"/>
      <c r="K33" s="370"/>
      <c r="L33" s="363" t="str">
        <f>+G33</f>
        <v>Laporan</v>
      </c>
      <c r="M33" s="366">
        <f>+O33*0.166666666666667</f>
        <v>0</v>
      </c>
      <c r="N33" s="366">
        <f>+O33*0.833333333333333</f>
        <v>0</v>
      </c>
      <c r="O33" s="371">
        <v>0</v>
      </c>
      <c r="P33" s="413">
        <v>15</v>
      </c>
      <c r="Q33" s="370"/>
      <c r="R33" s="363" t="str">
        <f t="shared" si="5"/>
        <v>Laporan</v>
      </c>
      <c r="S33" s="366">
        <f>+U33*0.166666666666667</f>
        <v>0</v>
      </c>
      <c r="T33" s="366">
        <f>+U33*0.833333333333333</f>
        <v>0</v>
      </c>
      <c r="U33" s="371">
        <v>0</v>
      </c>
      <c r="V33" s="414"/>
      <c r="W33" s="366"/>
      <c r="X33" s="415"/>
      <c r="Y33" s="416"/>
      <c r="Z33" s="362"/>
      <c r="AA33" s="417"/>
    </row>
    <row r="34" spans="1:27" x14ac:dyDescent="0.25">
      <c r="A34" s="348"/>
      <c r="B34" s="348"/>
      <c r="C34" s="14" t="s">
        <v>41</v>
      </c>
      <c r="D34" s="14" t="s">
        <v>16</v>
      </c>
      <c r="E34" s="362" t="s">
        <v>42</v>
      </c>
      <c r="F34" s="370">
        <v>1</v>
      </c>
      <c r="G34" s="363" t="s">
        <v>248</v>
      </c>
      <c r="H34" s="366">
        <f>+J34*0.166666666666667</f>
        <v>0</v>
      </c>
      <c r="I34" s="366">
        <f>+J34*0.833333333333333</f>
        <v>0</v>
      </c>
      <c r="J34" s="425"/>
      <c r="K34" s="370"/>
      <c r="L34" s="363" t="str">
        <f t="shared" ref="L34:L35" si="6">+G34</f>
        <v>Ls</v>
      </c>
      <c r="M34" s="366">
        <f>+O34*0.166666666666667</f>
        <v>0</v>
      </c>
      <c r="N34" s="366">
        <f>+O34*0.833333333333333</f>
        <v>0</v>
      </c>
      <c r="O34" s="425">
        <v>0</v>
      </c>
      <c r="P34" s="413"/>
      <c r="Q34" s="370"/>
      <c r="R34" s="363" t="str">
        <f t="shared" si="5"/>
        <v>Ls</v>
      </c>
      <c r="S34" s="366">
        <f>+U34*0.166666666666667</f>
        <v>0</v>
      </c>
      <c r="T34" s="366">
        <f>+U34*0.833333333333333</f>
        <v>0</v>
      </c>
      <c r="U34" s="425">
        <v>0</v>
      </c>
      <c r="V34" s="414"/>
      <c r="W34" s="366"/>
      <c r="X34" s="415"/>
      <c r="Y34" s="416"/>
      <c r="Z34" s="362"/>
      <c r="AA34" s="417"/>
    </row>
    <row r="35" spans="1:27" ht="14.25" thickBot="1" x14ac:dyDescent="0.3">
      <c r="A35" s="348"/>
      <c r="B35" s="348"/>
      <c r="C35" s="28" t="s">
        <v>46</v>
      </c>
      <c r="D35" s="14" t="s">
        <v>16</v>
      </c>
      <c r="E35" s="362" t="s">
        <v>249</v>
      </c>
      <c r="F35" s="381">
        <v>1</v>
      </c>
      <c r="G35" s="382" t="s">
        <v>19</v>
      </c>
      <c r="H35" s="366">
        <f>+J35*0.166666666666667</f>
        <v>0</v>
      </c>
      <c r="I35" s="366">
        <f>+J35*0.833333333333333</f>
        <v>0</v>
      </c>
      <c r="J35" s="371"/>
      <c r="K35" s="370"/>
      <c r="L35" s="363" t="str">
        <f t="shared" si="6"/>
        <v>Laporan</v>
      </c>
      <c r="M35" s="366">
        <f>+O35*0.166666666666667</f>
        <v>0</v>
      </c>
      <c r="N35" s="366">
        <f>+O35*0.833333333333333</f>
        <v>0</v>
      </c>
      <c r="O35" s="371">
        <v>0</v>
      </c>
      <c r="P35" s="413"/>
      <c r="Q35" s="370"/>
      <c r="R35" s="363" t="str">
        <f t="shared" si="5"/>
        <v>Laporan</v>
      </c>
      <c r="S35" s="366">
        <f>+U35*0.166666666666667</f>
        <v>0</v>
      </c>
      <c r="T35" s="366">
        <f>+U35*0.833333333333333</f>
        <v>0</v>
      </c>
      <c r="U35" s="371">
        <v>0</v>
      </c>
      <c r="V35" s="414"/>
      <c r="W35" s="366"/>
      <c r="X35" s="415"/>
      <c r="Y35" s="416"/>
      <c r="Z35" s="362"/>
      <c r="AA35" s="417"/>
    </row>
    <row r="36" spans="1:27" ht="15" thickTop="1" thickBot="1" x14ac:dyDescent="0.3">
      <c r="A36" s="348"/>
      <c r="B36" s="348"/>
      <c r="C36" s="384"/>
      <c r="D36" s="385"/>
      <c r="E36" s="386"/>
      <c r="F36" s="384"/>
      <c r="G36" s="386"/>
      <c r="H36" s="387">
        <f>SUM(H13:H35)</f>
        <v>0</v>
      </c>
      <c r="I36" s="387">
        <f>SUM(I13:I35)</f>
        <v>0</v>
      </c>
      <c r="J36" s="387">
        <f>SUM(J13:J35)</f>
        <v>0</v>
      </c>
      <c r="K36" s="384"/>
      <c r="L36" s="386"/>
      <c r="M36" s="387">
        <f>SUM(M13:M35)</f>
        <v>0</v>
      </c>
      <c r="N36" s="387">
        <f>SUM(N13:N35)</f>
        <v>0</v>
      </c>
      <c r="O36" s="387">
        <f>SUM(O13:O35)</f>
        <v>0</v>
      </c>
      <c r="P36" s="426"/>
      <c r="Q36" s="384"/>
      <c r="R36" s="386"/>
      <c r="S36" s="387">
        <f>SUM(S13:S35)</f>
        <v>0</v>
      </c>
      <c r="T36" s="387">
        <f>SUM(T13:T35)</f>
        <v>0</v>
      </c>
      <c r="U36" s="386">
        <f>SUM(U13:U35)</f>
        <v>0</v>
      </c>
      <c r="V36" s="427"/>
      <c r="W36" s="428"/>
      <c r="X36" s="428"/>
      <c r="Y36" s="429"/>
      <c r="Z36" s="430"/>
      <c r="AA36" s="417"/>
    </row>
    <row r="37" spans="1:27" ht="14.25" thickTop="1" x14ac:dyDescent="0.25">
      <c r="A37" s="348"/>
      <c r="B37" s="348"/>
      <c r="C37" s="368"/>
      <c r="D37" s="368"/>
      <c r="E37" s="368"/>
      <c r="F37" s="368"/>
      <c r="G37" s="368"/>
      <c r="H37" s="368"/>
      <c r="I37" s="368"/>
      <c r="J37" s="431"/>
      <c r="K37" s="368"/>
      <c r="L37" s="368"/>
      <c r="M37" s="368"/>
      <c r="N37" s="368"/>
      <c r="O37" s="368"/>
      <c r="P37" s="368"/>
      <c r="Q37" s="368"/>
      <c r="R37" s="368"/>
      <c r="S37" s="368"/>
      <c r="T37" s="368"/>
      <c r="U37" s="368"/>
      <c r="V37" s="417"/>
      <c r="W37" s="417"/>
      <c r="X37" s="417"/>
      <c r="Y37" s="417"/>
      <c r="Z37" s="368"/>
      <c r="AA37" s="417"/>
    </row>
    <row r="38" spans="1:27" x14ac:dyDescent="0.25">
      <c r="A38" s="348"/>
      <c r="B38" s="348"/>
      <c r="C38" s="368"/>
      <c r="D38" s="368"/>
      <c r="E38" s="368" t="s">
        <v>261</v>
      </c>
      <c r="F38" s="368"/>
      <c r="G38" s="368"/>
      <c r="H38" s="368"/>
      <c r="I38" s="368"/>
      <c r="J38" s="431"/>
      <c r="K38" s="368"/>
      <c r="L38" s="368"/>
      <c r="M38" s="368"/>
      <c r="N38" s="368"/>
      <c r="O38" s="368"/>
      <c r="P38" s="368"/>
      <c r="Q38" s="368"/>
      <c r="R38" s="368"/>
      <c r="S38" s="368"/>
      <c r="T38" s="368"/>
      <c r="U38" s="368"/>
      <c r="V38" s="417"/>
      <c r="W38" s="417"/>
      <c r="X38" s="417"/>
      <c r="Y38" s="417"/>
      <c r="Z38" s="368"/>
      <c r="AA38" s="417"/>
    </row>
    <row r="39" spans="1:27" x14ac:dyDescent="0.25">
      <c r="A39" s="348"/>
      <c r="B39" s="348"/>
      <c r="C39" s="368"/>
      <c r="D39" s="368"/>
      <c r="E39" s="368"/>
      <c r="F39" s="368"/>
      <c r="G39" s="368"/>
      <c r="H39" s="368"/>
      <c r="I39" s="368"/>
      <c r="J39" s="431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417"/>
      <c r="W39" s="417"/>
      <c r="X39" s="417"/>
      <c r="Y39" s="417"/>
      <c r="Z39" s="368"/>
      <c r="AA39" s="417"/>
    </row>
    <row r="40" spans="1:27" x14ac:dyDescent="0.25">
      <c r="A40" s="348"/>
      <c r="B40" s="348"/>
      <c r="C40" s="368"/>
      <c r="D40" s="368"/>
      <c r="E40" s="368"/>
      <c r="F40" s="368"/>
      <c r="G40" s="368"/>
      <c r="H40" s="368"/>
      <c r="I40" s="368"/>
      <c r="J40" s="431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8"/>
      <c r="V40" s="417"/>
      <c r="W40" s="417"/>
      <c r="X40" s="417"/>
      <c r="Y40" s="417"/>
      <c r="Z40" s="368"/>
      <c r="AA40" s="417"/>
    </row>
    <row r="41" spans="1:27" x14ac:dyDescent="0.25">
      <c r="A41" s="348"/>
      <c r="B41" s="348"/>
      <c r="C41" s="368"/>
      <c r="D41" s="368"/>
      <c r="E41" s="368"/>
      <c r="F41" s="368"/>
      <c r="G41" s="368"/>
      <c r="H41" s="368"/>
      <c r="I41" s="368"/>
      <c r="J41" s="431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8"/>
      <c r="V41" s="417"/>
      <c r="W41" s="417"/>
      <c r="X41" s="417"/>
      <c r="Y41" s="417"/>
      <c r="Z41" s="368"/>
      <c r="AA41" s="417"/>
    </row>
    <row r="42" spans="1:27" x14ac:dyDescent="0.25">
      <c r="A42" s="348"/>
      <c r="B42" s="348"/>
      <c r="C42" s="348"/>
      <c r="D42" s="348"/>
      <c r="E42" s="348"/>
      <c r="F42" s="348"/>
      <c r="G42" s="368"/>
      <c r="H42" s="368"/>
      <c r="I42" s="368"/>
      <c r="J42" s="431"/>
      <c r="K42" s="368"/>
      <c r="L42" s="368"/>
      <c r="M42" s="348"/>
      <c r="N42" s="348"/>
      <c r="O42" s="348"/>
      <c r="P42" s="348"/>
      <c r="Q42" s="348"/>
      <c r="R42" s="348"/>
      <c r="S42" s="348"/>
      <c r="T42" s="348"/>
      <c r="U42" s="348"/>
      <c r="V42" s="432"/>
      <c r="W42" s="432"/>
      <c r="X42" s="432"/>
      <c r="Y42" s="432"/>
      <c r="Z42" s="348"/>
      <c r="AA42" s="417"/>
    </row>
    <row r="43" spans="1:27" x14ac:dyDescent="0.25">
      <c r="A43" s="348"/>
      <c r="B43" s="348"/>
      <c r="C43" s="348"/>
      <c r="D43" s="348"/>
      <c r="E43" s="348"/>
      <c r="F43" s="348"/>
      <c r="G43" s="368"/>
      <c r="H43" s="368"/>
      <c r="I43" s="368"/>
      <c r="J43" s="431"/>
      <c r="K43" s="368"/>
      <c r="L43" s="368"/>
      <c r="M43" s="348"/>
      <c r="N43" s="348"/>
      <c r="O43" s="348"/>
      <c r="P43" s="348"/>
      <c r="Q43" s="348"/>
      <c r="R43" s="348"/>
      <c r="S43" s="348"/>
      <c r="T43" s="348"/>
      <c r="U43" s="348"/>
      <c r="V43" s="432"/>
      <c r="W43" s="432"/>
      <c r="X43" s="432"/>
      <c r="Y43" s="432"/>
      <c r="Z43" s="348"/>
      <c r="AA43" s="417"/>
    </row>
    <row r="44" spans="1:27" ht="15.75" customHeight="1" x14ac:dyDescent="0.25">
      <c r="A44" s="348"/>
      <c r="B44" s="348"/>
      <c r="C44" s="555" t="s">
        <v>255</v>
      </c>
      <c r="D44" s="555"/>
      <c r="E44" s="555"/>
      <c r="F44" s="555"/>
      <c r="G44" s="555"/>
      <c r="H44" s="555"/>
      <c r="I44" s="555"/>
      <c r="J44" s="555"/>
      <c r="K44" s="555"/>
      <c r="L44" s="555"/>
      <c r="M44" s="555"/>
      <c r="N44" s="555"/>
      <c r="O44" s="555"/>
      <c r="P44" s="555"/>
      <c r="Q44" s="555"/>
      <c r="R44" s="555"/>
      <c r="S44" s="555"/>
      <c r="T44" s="555"/>
      <c r="U44" s="555"/>
      <c r="V44" s="555"/>
      <c r="W44" s="555"/>
      <c r="X44" s="555"/>
      <c r="Y44" s="555"/>
      <c r="Z44" s="555"/>
      <c r="AA44" s="401"/>
    </row>
    <row r="45" spans="1:27" ht="15.75" customHeight="1" x14ac:dyDescent="0.25">
      <c r="A45" s="348"/>
      <c r="B45" s="348"/>
      <c r="C45" s="555" t="s">
        <v>1</v>
      </c>
      <c r="D45" s="555"/>
      <c r="E45" s="555"/>
      <c r="F45" s="555"/>
      <c r="G45" s="555"/>
      <c r="H45" s="555"/>
      <c r="I45" s="555"/>
      <c r="J45" s="555"/>
      <c r="K45" s="555"/>
      <c r="L45" s="555"/>
      <c r="M45" s="555"/>
      <c r="N45" s="555"/>
      <c r="O45" s="555"/>
      <c r="P45" s="555"/>
      <c r="Q45" s="555"/>
      <c r="R45" s="555"/>
      <c r="S45" s="555"/>
      <c r="T45" s="555"/>
      <c r="U45" s="555"/>
      <c r="V45" s="555"/>
      <c r="W45" s="555"/>
      <c r="X45" s="555"/>
      <c r="Y45" s="555"/>
      <c r="Z45" s="555"/>
      <c r="AA45" s="401"/>
    </row>
    <row r="46" spans="1:27" s="167" customFormat="1" ht="15.75" x14ac:dyDescent="0.25">
      <c r="A46" s="348"/>
      <c r="B46" s="348"/>
      <c r="C46" s="586" t="s">
        <v>237</v>
      </c>
      <c r="D46" s="587"/>
      <c r="E46" s="587"/>
      <c r="F46" s="587"/>
      <c r="G46" s="587"/>
      <c r="H46" s="587"/>
      <c r="I46" s="587"/>
      <c r="J46" s="587"/>
      <c r="K46" s="587"/>
      <c r="L46" s="587"/>
      <c r="M46" s="587"/>
      <c r="N46" s="587"/>
      <c r="O46" s="587"/>
      <c r="P46" s="587"/>
      <c r="Q46" s="587"/>
      <c r="R46" s="587"/>
      <c r="S46" s="587"/>
      <c r="T46" s="587"/>
      <c r="U46" s="587"/>
      <c r="V46" s="587"/>
      <c r="W46" s="587"/>
      <c r="X46" s="587"/>
      <c r="Y46" s="587"/>
      <c r="Z46" s="587"/>
    </row>
    <row r="47" spans="1:27" s="167" customFormat="1" ht="15.75" x14ac:dyDescent="0.25">
      <c r="A47" s="348"/>
      <c r="B47" s="348"/>
      <c r="C47" s="586" t="s">
        <v>238</v>
      </c>
      <c r="D47" s="587"/>
      <c r="E47" s="587"/>
      <c r="F47" s="587"/>
      <c r="G47" s="587"/>
      <c r="H47" s="587"/>
      <c r="I47" s="587"/>
      <c r="J47" s="587"/>
      <c r="K47" s="587"/>
      <c r="L47" s="587"/>
      <c r="M47" s="587"/>
      <c r="N47" s="587"/>
      <c r="O47" s="587"/>
      <c r="P47" s="587"/>
      <c r="Q47" s="587"/>
      <c r="R47" s="587"/>
      <c r="S47" s="587"/>
      <c r="T47" s="587"/>
      <c r="U47" s="587"/>
      <c r="V47" s="587"/>
      <c r="W47" s="587"/>
      <c r="X47" s="587"/>
      <c r="Y47" s="587"/>
      <c r="Z47" s="587"/>
    </row>
    <row r="48" spans="1:27" ht="15.75" customHeight="1" x14ac:dyDescent="0.25">
      <c r="A48" s="348"/>
      <c r="B48" s="348"/>
      <c r="C48" s="555" t="s">
        <v>93</v>
      </c>
      <c r="D48" s="555"/>
      <c r="E48" s="555"/>
      <c r="F48" s="555"/>
      <c r="G48" s="555"/>
      <c r="H48" s="555"/>
      <c r="I48" s="555"/>
      <c r="J48" s="555"/>
      <c r="K48" s="555"/>
      <c r="L48" s="555"/>
      <c r="M48" s="555"/>
      <c r="N48" s="555"/>
      <c r="O48" s="555"/>
      <c r="P48" s="555"/>
      <c r="Q48" s="555"/>
      <c r="R48" s="555"/>
      <c r="S48" s="555"/>
      <c r="T48" s="555"/>
      <c r="U48" s="555"/>
      <c r="V48" s="555"/>
      <c r="W48" s="555"/>
      <c r="X48" s="555"/>
      <c r="Y48" s="555"/>
      <c r="Z48" s="555"/>
      <c r="AA48" s="401"/>
    </row>
    <row r="49" spans="1:44" ht="18" x14ac:dyDescent="0.25">
      <c r="A49" s="348"/>
      <c r="B49" s="348"/>
      <c r="C49" s="555" t="str">
        <f>+C7</f>
        <v>Propinsi ……………………………………………</v>
      </c>
      <c r="D49" s="555"/>
      <c r="E49" s="555"/>
      <c r="F49" s="555"/>
      <c r="G49" s="555"/>
      <c r="H49" s="555"/>
      <c r="I49" s="555"/>
      <c r="J49" s="555"/>
      <c r="K49" s="555"/>
      <c r="L49" s="555"/>
      <c r="M49" s="555"/>
      <c r="N49" s="555"/>
      <c r="O49" s="555"/>
      <c r="P49" s="555"/>
      <c r="Q49" s="555"/>
      <c r="R49" s="555"/>
      <c r="S49" s="555"/>
      <c r="T49" s="555"/>
      <c r="U49" s="555"/>
      <c r="V49" s="555"/>
      <c r="W49" s="555"/>
      <c r="X49" s="555"/>
      <c r="Y49" s="555"/>
      <c r="Z49" s="555" t="s">
        <v>256</v>
      </c>
      <c r="AA49" s="433"/>
    </row>
    <row r="50" spans="1:44" s="167" customFormat="1" ht="19.5" customHeight="1" thickBot="1" x14ac:dyDescent="0.35">
      <c r="A50" s="348"/>
      <c r="B50" s="348"/>
      <c r="C50" s="556" t="s">
        <v>256</v>
      </c>
      <c r="D50" s="556"/>
      <c r="E50" s="556"/>
      <c r="F50" s="556"/>
      <c r="G50" s="556"/>
      <c r="H50" s="556"/>
      <c r="I50" s="556"/>
      <c r="J50" s="556"/>
      <c r="K50" s="556"/>
      <c r="L50" s="556"/>
      <c r="M50" s="556"/>
      <c r="N50" s="556"/>
      <c r="O50" s="556"/>
      <c r="P50" s="556"/>
      <c r="Q50" s="556"/>
      <c r="R50" s="556"/>
      <c r="S50" s="556"/>
      <c r="T50" s="556"/>
      <c r="U50" s="556"/>
      <c r="V50" s="556"/>
      <c r="W50" s="556"/>
      <c r="X50" s="556"/>
      <c r="Y50" s="556"/>
      <c r="Z50" s="556"/>
      <c r="AA50" s="388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</row>
    <row r="51" spans="1:44" ht="16.5" thickTop="1" x14ac:dyDescent="0.25">
      <c r="A51" s="348"/>
      <c r="B51" s="348"/>
      <c r="C51" s="557" t="s">
        <v>257</v>
      </c>
      <c r="D51" s="560" t="s">
        <v>258</v>
      </c>
      <c r="E51" s="563"/>
      <c r="F51" s="566" t="s">
        <v>85</v>
      </c>
      <c r="G51" s="567"/>
      <c r="H51" s="567"/>
      <c r="I51" s="567"/>
      <c r="J51" s="568"/>
      <c r="K51" s="566" t="s">
        <v>259</v>
      </c>
      <c r="L51" s="567"/>
      <c r="M51" s="567"/>
      <c r="N51" s="567"/>
      <c r="O51" s="568"/>
      <c r="P51" s="402"/>
      <c r="Q51" s="566">
        <v>2018</v>
      </c>
      <c r="R51" s="567"/>
      <c r="S51" s="567"/>
      <c r="T51" s="567"/>
      <c r="U51" s="568"/>
      <c r="V51" s="569" t="s">
        <v>87</v>
      </c>
      <c r="W51" s="570"/>
      <c r="X51" s="570"/>
      <c r="Y51" s="571"/>
      <c r="Z51" s="575" t="s">
        <v>88</v>
      </c>
      <c r="AA51" s="433"/>
    </row>
    <row r="52" spans="1:44" ht="15" customHeight="1" x14ac:dyDescent="0.25">
      <c r="C52" s="558"/>
      <c r="D52" s="561"/>
      <c r="E52" s="564"/>
      <c r="F52" s="578" t="s">
        <v>9</v>
      </c>
      <c r="G52" s="579"/>
      <c r="H52" s="580" t="s">
        <v>14</v>
      </c>
      <c r="I52" s="581"/>
      <c r="J52" s="582"/>
      <c r="K52" s="578" t="s">
        <v>9</v>
      </c>
      <c r="L52" s="579"/>
      <c r="M52" s="580" t="s">
        <v>14</v>
      </c>
      <c r="N52" s="581"/>
      <c r="O52" s="582"/>
      <c r="P52" s="403">
        <v>2017</v>
      </c>
      <c r="Q52" s="578" t="s">
        <v>9</v>
      </c>
      <c r="R52" s="579"/>
      <c r="S52" s="580" t="s">
        <v>14</v>
      </c>
      <c r="T52" s="581"/>
      <c r="U52" s="582"/>
      <c r="V52" s="572"/>
      <c r="W52" s="573"/>
      <c r="X52" s="573"/>
      <c r="Y52" s="574"/>
      <c r="Z52" s="576"/>
      <c r="AA52" s="434"/>
    </row>
    <row r="53" spans="1:44" x14ac:dyDescent="0.25">
      <c r="C53" s="559"/>
      <c r="D53" s="562"/>
      <c r="E53" s="565"/>
      <c r="F53" s="572"/>
      <c r="G53" s="574"/>
      <c r="H53" s="353" t="s">
        <v>240</v>
      </c>
      <c r="I53" s="354" t="s">
        <v>241</v>
      </c>
      <c r="J53" s="355" t="s">
        <v>14</v>
      </c>
      <c r="K53" s="572"/>
      <c r="L53" s="574"/>
      <c r="M53" s="353" t="s">
        <v>240</v>
      </c>
      <c r="N53" s="354" t="s">
        <v>241</v>
      </c>
      <c r="O53" s="355" t="s">
        <v>14</v>
      </c>
      <c r="P53" s="56" t="s">
        <v>10</v>
      </c>
      <c r="Q53" s="572"/>
      <c r="R53" s="574"/>
      <c r="S53" s="353" t="s">
        <v>240</v>
      </c>
      <c r="T53" s="354" t="s">
        <v>241</v>
      </c>
      <c r="U53" s="355" t="s">
        <v>14</v>
      </c>
      <c r="V53" s="57" t="s">
        <v>89</v>
      </c>
      <c r="W53" s="58" t="s">
        <v>90</v>
      </c>
      <c r="X53" s="58" t="s">
        <v>91</v>
      </c>
      <c r="Y53" s="59" t="s">
        <v>92</v>
      </c>
      <c r="Z53" s="577"/>
      <c r="AA53" s="434"/>
    </row>
    <row r="54" spans="1:44" ht="14.25" thickBot="1" x14ac:dyDescent="0.3">
      <c r="C54" s="65">
        <v>1</v>
      </c>
      <c r="D54" s="321">
        <v>2</v>
      </c>
      <c r="E54" s="320"/>
      <c r="F54" s="583">
        <v>4</v>
      </c>
      <c r="G54" s="584"/>
      <c r="H54" s="65">
        <v>5</v>
      </c>
      <c r="I54" s="407">
        <v>6</v>
      </c>
      <c r="J54" s="64">
        <v>7</v>
      </c>
      <c r="K54" s="583">
        <v>8</v>
      </c>
      <c r="L54" s="584"/>
      <c r="M54" s="65">
        <v>9</v>
      </c>
      <c r="N54" s="407">
        <v>10</v>
      </c>
      <c r="O54" s="64">
        <v>11</v>
      </c>
      <c r="P54" s="65">
        <v>8</v>
      </c>
      <c r="Q54" s="583">
        <v>12</v>
      </c>
      <c r="R54" s="584"/>
      <c r="S54" s="65">
        <v>13</v>
      </c>
      <c r="T54" s="407">
        <v>14</v>
      </c>
      <c r="U54" s="64">
        <v>15</v>
      </c>
      <c r="V54" s="583">
        <v>16</v>
      </c>
      <c r="W54" s="585"/>
      <c r="X54" s="585"/>
      <c r="Y54" s="584"/>
      <c r="Z54" s="320">
        <v>17</v>
      </c>
      <c r="AA54" s="434"/>
    </row>
    <row r="55" spans="1:44" ht="14.25" thickTop="1" x14ac:dyDescent="0.25">
      <c r="A55" s="348"/>
      <c r="B55" s="348"/>
      <c r="C55" s="435"/>
      <c r="D55" s="436"/>
      <c r="E55" s="437"/>
      <c r="F55" s="438"/>
      <c r="G55" s="439"/>
      <c r="H55" s="440"/>
      <c r="I55" s="441"/>
      <c r="J55" s="442"/>
      <c r="K55" s="438"/>
      <c r="L55" s="439"/>
      <c r="M55" s="440"/>
      <c r="N55" s="441"/>
      <c r="O55" s="442"/>
      <c r="P55" s="435"/>
      <c r="Q55" s="438"/>
      <c r="R55" s="439"/>
      <c r="S55" s="440"/>
      <c r="T55" s="441"/>
      <c r="U55" s="442"/>
      <c r="V55" s="443"/>
      <c r="W55" s="444"/>
      <c r="X55" s="444"/>
      <c r="Y55" s="445"/>
      <c r="Z55" s="446"/>
      <c r="AA55" s="434"/>
    </row>
    <row r="56" spans="1:44" x14ac:dyDescent="0.25">
      <c r="A56" s="348">
        <v>8</v>
      </c>
      <c r="B56" s="348" t="s">
        <v>96</v>
      </c>
      <c r="C56" s="413" t="s">
        <v>15</v>
      </c>
      <c r="D56" s="447" t="s">
        <v>49</v>
      </c>
      <c r="E56" s="391" t="s">
        <v>17</v>
      </c>
      <c r="F56" s="370"/>
      <c r="G56" s="363"/>
      <c r="H56" s="392"/>
      <c r="I56" s="366"/>
      <c r="J56" s="367"/>
      <c r="K56" s="448"/>
      <c r="L56" s="449"/>
      <c r="M56" s="392"/>
      <c r="N56" s="366"/>
      <c r="O56" s="450"/>
      <c r="P56" s="440"/>
      <c r="Q56" s="448"/>
      <c r="R56" s="449"/>
      <c r="S56" s="392"/>
      <c r="T56" s="366"/>
      <c r="U56" s="450"/>
      <c r="V56" s="451"/>
      <c r="W56" s="452"/>
      <c r="X56" s="452"/>
      <c r="Y56" s="453"/>
      <c r="Z56" s="454"/>
      <c r="AA56" s="434"/>
    </row>
    <row r="57" spans="1:44" x14ac:dyDescent="0.25">
      <c r="A57" s="348">
        <v>8</v>
      </c>
      <c r="B57" s="348" t="s">
        <v>96</v>
      </c>
      <c r="C57" s="413" t="s">
        <v>15</v>
      </c>
      <c r="D57" s="447" t="s">
        <v>49</v>
      </c>
      <c r="E57" s="379" t="s">
        <v>50</v>
      </c>
      <c r="F57" s="370">
        <v>1</v>
      </c>
      <c r="G57" s="363" t="s">
        <v>19</v>
      </c>
      <c r="H57" s="392">
        <f>+J57*0.166666666666667</f>
        <v>0</v>
      </c>
      <c r="I57" s="366">
        <f>+J57*0.833333333333333</f>
        <v>0</v>
      </c>
      <c r="J57" s="371"/>
      <c r="K57" s="448"/>
      <c r="L57" s="449" t="str">
        <f>+G57</f>
        <v>Laporan</v>
      </c>
      <c r="M57" s="392">
        <f>+O57*0.166666666666667</f>
        <v>0</v>
      </c>
      <c r="N57" s="366">
        <f>+O57*0.833333333333333</f>
        <v>0</v>
      </c>
      <c r="O57" s="450">
        <f>+K57*J57</f>
        <v>0</v>
      </c>
      <c r="P57" s="440">
        <v>10000</v>
      </c>
      <c r="Q57" s="448"/>
      <c r="R57" s="449" t="str">
        <f>+G57</f>
        <v>Laporan</v>
      </c>
      <c r="S57" s="392">
        <f>+U57*0.166666666666667</f>
        <v>0</v>
      </c>
      <c r="T57" s="366">
        <f>+U57*0.833333333333333</f>
        <v>0</v>
      </c>
      <c r="U57" s="450">
        <f>+Q57*P57</f>
        <v>0</v>
      </c>
      <c r="V57" s="451"/>
      <c r="W57" s="452"/>
      <c r="X57" s="452"/>
      <c r="Y57" s="453"/>
      <c r="Z57" s="454"/>
      <c r="AA57" s="434"/>
    </row>
    <row r="58" spans="1:44" x14ac:dyDescent="0.25">
      <c r="A58" s="348"/>
      <c r="B58" s="348"/>
      <c r="C58" s="413" t="s">
        <v>15</v>
      </c>
      <c r="D58" s="447" t="s">
        <v>49</v>
      </c>
      <c r="E58" s="379" t="s">
        <v>51</v>
      </c>
      <c r="F58" s="370">
        <v>4</v>
      </c>
      <c r="G58" s="363" t="s">
        <v>19</v>
      </c>
      <c r="H58" s="392">
        <f>+J58*0.166666666666667</f>
        <v>0</v>
      </c>
      <c r="I58" s="366">
        <f>+J58*0.833333333333333</f>
        <v>0</v>
      </c>
      <c r="J58" s="371"/>
      <c r="K58" s="448"/>
      <c r="L58" s="449" t="str">
        <f t="shared" ref="L58:L73" si="7">+G58</f>
        <v>Laporan</v>
      </c>
      <c r="M58" s="392">
        <f t="shared" ref="M58:M73" si="8">+O58*0.166666666666667</f>
        <v>0</v>
      </c>
      <c r="N58" s="366">
        <f t="shared" ref="N58:N73" si="9">+O58*0.833333333333333</f>
        <v>0</v>
      </c>
      <c r="O58" s="450">
        <f t="shared" ref="O58:O73" si="10">+K58*J58</f>
        <v>0</v>
      </c>
      <c r="P58" s="440">
        <v>10001</v>
      </c>
      <c r="Q58" s="448"/>
      <c r="R58" s="449" t="str">
        <f t="shared" ref="R58:R73" si="11">+G58</f>
        <v>Laporan</v>
      </c>
      <c r="S58" s="392">
        <f t="shared" ref="S58:S73" si="12">+U58*0.166666666666667</f>
        <v>0</v>
      </c>
      <c r="T58" s="366">
        <f t="shared" ref="T58:T73" si="13">+U58*0.833333333333333</f>
        <v>0</v>
      </c>
      <c r="U58" s="450">
        <f t="shared" ref="U58:U73" si="14">+Q58*P58</f>
        <v>0</v>
      </c>
      <c r="V58" s="451"/>
      <c r="W58" s="452"/>
      <c r="X58" s="452"/>
      <c r="Y58" s="453"/>
      <c r="Z58" s="454"/>
      <c r="AA58" s="434"/>
    </row>
    <row r="59" spans="1:44" x14ac:dyDescent="0.25">
      <c r="A59" s="348"/>
      <c r="B59" s="348"/>
      <c r="C59" s="413" t="s">
        <v>24</v>
      </c>
      <c r="D59" s="447" t="s">
        <v>49</v>
      </c>
      <c r="E59" s="362" t="s">
        <v>52</v>
      </c>
      <c r="F59" s="370"/>
      <c r="G59" s="363"/>
      <c r="H59" s="392"/>
      <c r="I59" s="366"/>
      <c r="J59" s="375"/>
      <c r="K59" s="448"/>
      <c r="L59" s="449"/>
      <c r="M59" s="392"/>
      <c r="N59" s="366"/>
      <c r="O59" s="450"/>
      <c r="P59" s="440"/>
      <c r="Q59" s="448"/>
      <c r="R59" s="449"/>
      <c r="S59" s="392"/>
      <c r="T59" s="366"/>
      <c r="U59" s="450"/>
      <c r="V59" s="451"/>
      <c r="W59" s="452"/>
      <c r="X59" s="452"/>
      <c r="Y59" s="453"/>
      <c r="Z59" s="454"/>
      <c r="AA59" s="434"/>
    </row>
    <row r="60" spans="1:44" x14ac:dyDescent="0.25">
      <c r="A60" s="348">
        <v>0</v>
      </c>
      <c r="B60" s="348">
        <v>0</v>
      </c>
      <c r="C60" s="413" t="s">
        <v>24</v>
      </c>
      <c r="D60" s="447" t="s">
        <v>49</v>
      </c>
      <c r="E60" s="393" t="s">
        <v>53</v>
      </c>
      <c r="F60" s="370">
        <v>1</v>
      </c>
      <c r="G60" s="363" t="s">
        <v>19</v>
      </c>
      <c r="H60" s="392">
        <f>+J60*0.166666666666667</f>
        <v>0</v>
      </c>
      <c r="I60" s="366">
        <f>+J60*0.833333333333333</f>
        <v>0</v>
      </c>
      <c r="J60" s="371"/>
      <c r="K60" s="448"/>
      <c r="L60" s="449" t="str">
        <f t="shared" si="7"/>
        <v>Laporan</v>
      </c>
      <c r="M60" s="392">
        <f t="shared" si="8"/>
        <v>0</v>
      </c>
      <c r="N60" s="366">
        <f t="shared" si="9"/>
        <v>0</v>
      </c>
      <c r="O60" s="450">
        <f t="shared" si="10"/>
        <v>0</v>
      </c>
      <c r="P60" s="440">
        <v>10003</v>
      </c>
      <c r="Q60" s="448"/>
      <c r="R60" s="449" t="str">
        <f t="shared" si="11"/>
        <v>Laporan</v>
      </c>
      <c r="S60" s="392">
        <f t="shared" si="12"/>
        <v>0</v>
      </c>
      <c r="T60" s="366">
        <f t="shared" si="13"/>
        <v>0</v>
      </c>
      <c r="U60" s="450">
        <f t="shared" si="14"/>
        <v>0</v>
      </c>
      <c r="V60" s="451"/>
      <c r="W60" s="452"/>
      <c r="X60" s="452"/>
      <c r="Y60" s="453"/>
      <c r="Z60" s="454"/>
      <c r="AA60" s="434"/>
    </row>
    <row r="61" spans="1:44" x14ac:dyDescent="0.25">
      <c r="A61" s="348">
        <v>6</v>
      </c>
      <c r="B61" s="348" t="s">
        <v>95</v>
      </c>
      <c r="C61" s="413" t="s">
        <v>24</v>
      </c>
      <c r="D61" s="447" t="s">
        <v>49</v>
      </c>
      <c r="E61" s="393" t="s">
        <v>54</v>
      </c>
      <c r="F61" s="370">
        <v>1</v>
      </c>
      <c r="G61" s="363" t="s">
        <v>19</v>
      </c>
      <c r="H61" s="392">
        <f>+J61*0.166666666666667</f>
        <v>0</v>
      </c>
      <c r="I61" s="366">
        <f>+J61*0.833333333333333</f>
        <v>0</v>
      </c>
      <c r="J61" s="371"/>
      <c r="K61" s="448"/>
      <c r="L61" s="449" t="str">
        <f t="shared" si="7"/>
        <v>Laporan</v>
      </c>
      <c r="M61" s="392">
        <f t="shared" si="8"/>
        <v>0</v>
      </c>
      <c r="N61" s="366">
        <f t="shared" si="9"/>
        <v>0</v>
      </c>
      <c r="O61" s="450">
        <f t="shared" si="10"/>
        <v>0</v>
      </c>
      <c r="P61" s="440">
        <v>10004</v>
      </c>
      <c r="Q61" s="448"/>
      <c r="R61" s="449" t="str">
        <f t="shared" si="11"/>
        <v>Laporan</v>
      </c>
      <c r="S61" s="392">
        <f t="shared" si="12"/>
        <v>0</v>
      </c>
      <c r="T61" s="366">
        <f t="shared" si="13"/>
        <v>0</v>
      </c>
      <c r="U61" s="450">
        <f t="shared" si="14"/>
        <v>0</v>
      </c>
      <c r="V61" s="451"/>
      <c r="W61" s="452"/>
      <c r="X61" s="452"/>
      <c r="Y61" s="453"/>
      <c r="Z61" s="454"/>
      <c r="AA61" s="434"/>
    </row>
    <row r="62" spans="1:44" x14ac:dyDescent="0.25">
      <c r="A62" s="348">
        <v>4</v>
      </c>
      <c r="B62" s="348" t="s">
        <v>97</v>
      </c>
      <c r="C62" s="413" t="s">
        <v>24</v>
      </c>
      <c r="D62" s="447" t="s">
        <v>49</v>
      </c>
      <c r="E62" s="393" t="s">
        <v>55</v>
      </c>
      <c r="F62" s="370">
        <v>2</v>
      </c>
      <c r="G62" s="363" t="s">
        <v>19</v>
      </c>
      <c r="H62" s="392">
        <f>+J62*0.166666666666667</f>
        <v>0</v>
      </c>
      <c r="I62" s="366">
        <f>+J62*0.833333333333333</f>
        <v>0</v>
      </c>
      <c r="J62" s="371"/>
      <c r="K62" s="448"/>
      <c r="L62" s="449" t="str">
        <f t="shared" si="7"/>
        <v>Laporan</v>
      </c>
      <c r="M62" s="392">
        <f t="shared" si="8"/>
        <v>0</v>
      </c>
      <c r="N62" s="366">
        <f t="shared" si="9"/>
        <v>0</v>
      </c>
      <c r="O62" s="450">
        <f t="shared" si="10"/>
        <v>0</v>
      </c>
      <c r="P62" s="440">
        <v>10005</v>
      </c>
      <c r="Q62" s="448"/>
      <c r="R62" s="449" t="str">
        <f t="shared" si="11"/>
        <v>Laporan</v>
      </c>
      <c r="S62" s="392">
        <f t="shared" si="12"/>
        <v>0</v>
      </c>
      <c r="T62" s="366">
        <f t="shared" si="13"/>
        <v>0</v>
      </c>
      <c r="U62" s="450">
        <f t="shared" si="14"/>
        <v>0</v>
      </c>
      <c r="V62" s="451"/>
      <c r="W62" s="452"/>
      <c r="X62" s="452"/>
      <c r="Y62" s="453"/>
      <c r="Z62" s="454"/>
      <c r="AA62" s="417"/>
    </row>
    <row r="63" spans="1:44" x14ac:dyDescent="0.25">
      <c r="A63" s="348">
        <v>0</v>
      </c>
      <c r="B63" s="348">
        <v>0</v>
      </c>
      <c r="C63" s="413" t="s">
        <v>24</v>
      </c>
      <c r="D63" s="447" t="s">
        <v>49</v>
      </c>
      <c r="E63" s="393" t="s">
        <v>56</v>
      </c>
      <c r="F63" s="370">
        <v>1</v>
      </c>
      <c r="G63" s="363" t="s">
        <v>19</v>
      </c>
      <c r="H63" s="392">
        <f>+J63*0.166666666666667</f>
        <v>0</v>
      </c>
      <c r="I63" s="366">
        <f>+J63*0.833333333333333</f>
        <v>0</v>
      </c>
      <c r="J63" s="371"/>
      <c r="K63" s="448"/>
      <c r="L63" s="449" t="str">
        <f t="shared" si="7"/>
        <v>Laporan</v>
      </c>
      <c r="M63" s="392">
        <f t="shared" si="8"/>
        <v>0</v>
      </c>
      <c r="N63" s="366">
        <f t="shared" si="9"/>
        <v>0</v>
      </c>
      <c r="O63" s="450">
        <f t="shared" si="10"/>
        <v>0</v>
      </c>
      <c r="P63" s="440">
        <v>10006</v>
      </c>
      <c r="Q63" s="448"/>
      <c r="R63" s="449" t="str">
        <f t="shared" si="11"/>
        <v>Laporan</v>
      </c>
      <c r="S63" s="392">
        <f t="shared" si="12"/>
        <v>0</v>
      </c>
      <c r="T63" s="366">
        <f t="shared" si="13"/>
        <v>0</v>
      </c>
      <c r="U63" s="450">
        <f t="shared" si="14"/>
        <v>0</v>
      </c>
      <c r="V63" s="451"/>
      <c r="W63" s="452"/>
      <c r="X63" s="452"/>
      <c r="Y63" s="453"/>
      <c r="Z63" s="454"/>
      <c r="AA63" s="417"/>
    </row>
    <row r="64" spans="1:44" x14ac:dyDescent="0.25">
      <c r="A64" s="348"/>
      <c r="B64" s="348"/>
      <c r="C64" s="413" t="s">
        <v>33</v>
      </c>
      <c r="D64" s="447" t="s">
        <v>49</v>
      </c>
      <c r="E64" s="362" t="s">
        <v>57</v>
      </c>
      <c r="F64" s="370"/>
      <c r="G64" s="363"/>
      <c r="H64" s="392"/>
      <c r="I64" s="366"/>
      <c r="J64" s="375"/>
      <c r="K64" s="370"/>
      <c r="L64" s="449"/>
      <c r="M64" s="392"/>
      <c r="N64" s="366"/>
      <c r="O64" s="450"/>
      <c r="P64" s="440"/>
      <c r="Q64" s="448"/>
      <c r="R64" s="449"/>
      <c r="S64" s="392"/>
      <c r="T64" s="366"/>
      <c r="U64" s="450"/>
      <c r="V64" s="451"/>
      <c r="W64" s="452"/>
      <c r="X64" s="452"/>
      <c r="Y64" s="453"/>
      <c r="Z64" s="454"/>
      <c r="AA64" s="417"/>
    </row>
    <row r="65" spans="1:27" x14ac:dyDescent="0.25">
      <c r="A65" s="348"/>
      <c r="B65" s="348"/>
      <c r="C65" s="413" t="s">
        <v>33</v>
      </c>
      <c r="D65" s="447" t="s">
        <v>49</v>
      </c>
      <c r="E65" s="379" t="s">
        <v>58</v>
      </c>
      <c r="F65" s="370">
        <v>1</v>
      </c>
      <c r="G65" s="363" t="s">
        <v>19</v>
      </c>
      <c r="H65" s="392">
        <f>+J65*0.166666666666667</f>
        <v>0</v>
      </c>
      <c r="I65" s="366">
        <f>+J65*0.833333333333333</f>
        <v>0</v>
      </c>
      <c r="J65" s="371"/>
      <c r="K65" s="448"/>
      <c r="L65" s="449" t="str">
        <f t="shared" si="7"/>
        <v>Laporan</v>
      </c>
      <c r="M65" s="392">
        <f t="shared" si="8"/>
        <v>0</v>
      </c>
      <c r="N65" s="366">
        <f t="shared" si="9"/>
        <v>0</v>
      </c>
      <c r="O65" s="450">
        <f t="shared" si="10"/>
        <v>0</v>
      </c>
      <c r="P65" s="440">
        <v>10008</v>
      </c>
      <c r="Q65" s="448"/>
      <c r="R65" s="449" t="str">
        <f t="shared" si="11"/>
        <v>Laporan</v>
      </c>
      <c r="S65" s="392">
        <f t="shared" si="12"/>
        <v>0</v>
      </c>
      <c r="T65" s="366">
        <f t="shared" si="13"/>
        <v>0</v>
      </c>
      <c r="U65" s="450">
        <f t="shared" si="14"/>
        <v>0</v>
      </c>
      <c r="V65" s="451"/>
      <c r="W65" s="452"/>
      <c r="X65" s="452"/>
      <c r="Y65" s="453"/>
      <c r="Z65" s="454"/>
      <c r="AA65" s="417"/>
    </row>
    <row r="66" spans="1:27" x14ac:dyDescent="0.25">
      <c r="A66" s="348"/>
      <c r="B66" s="348"/>
      <c r="C66" s="413" t="s">
        <v>59</v>
      </c>
      <c r="D66" s="447" t="s">
        <v>49</v>
      </c>
      <c r="E66" s="362" t="s">
        <v>60</v>
      </c>
      <c r="F66" s="370">
        <v>1</v>
      </c>
      <c r="G66" s="363" t="s">
        <v>248</v>
      </c>
      <c r="H66" s="392">
        <f>+J66*0.166666666666667</f>
        <v>0</v>
      </c>
      <c r="I66" s="366">
        <f>+J66*0.833333333333333</f>
        <v>0</v>
      </c>
      <c r="J66" s="375"/>
      <c r="K66" s="448"/>
      <c r="L66" s="449" t="str">
        <f t="shared" si="7"/>
        <v>Ls</v>
      </c>
      <c r="M66" s="392">
        <f t="shared" si="8"/>
        <v>0</v>
      </c>
      <c r="N66" s="366">
        <f t="shared" si="9"/>
        <v>0</v>
      </c>
      <c r="O66" s="450">
        <f t="shared" si="10"/>
        <v>0</v>
      </c>
      <c r="P66" s="440">
        <v>10009</v>
      </c>
      <c r="Q66" s="448"/>
      <c r="R66" s="449" t="str">
        <f t="shared" si="11"/>
        <v>Ls</v>
      </c>
      <c r="S66" s="392">
        <f t="shared" si="12"/>
        <v>0</v>
      </c>
      <c r="T66" s="366">
        <f t="shared" si="13"/>
        <v>0</v>
      </c>
      <c r="U66" s="450">
        <f t="shared" si="14"/>
        <v>0</v>
      </c>
      <c r="V66" s="451"/>
      <c r="W66" s="452"/>
      <c r="X66" s="452"/>
      <c r="Y66" s="453"/>
      <c r="Z66" s="454"/>
      <c r="AA66" s="417"/>
    </row>
    <row r="67" spans="1:27" x14ac:dyDescent="0.25">
      <c r="A67" s="348">
        <v>6</v>
      </c>
      <c r="B67" s="348" t="s">
        <v>95</v>
      </c>
      <c r="C67" s="413" t="s">
        <v>72</v>
      </c>
      <c r="D67" s="447" t="s">
        <v>49</v>
      </c>
      <c r="E67" s="363" t="s">
        <v>73</v>
      </c>
      <c r="F67" s="370">
        <v>2</v>
      </c>
      <c r="G67" s="363" t="s">
        <v>19</v>
      </c>
      <c r="H67" s="392">
        <f>+J67*0.166666666666667</f>
        <v>0</v>
      </c>
      <c r="I67" s="366">
        <f>+J67*0.833333333333333</f>
        <v>0</v>
      </c>
      <c r="J67" s="371"/>
      <c r="K67" s="448"/>
      <c r="L67" s="449" t="str">
        <f t="shared" si="7"/>
        <v>Laporan</v>
      </c>
      <c r="M67" s="392">
        <f t="shared" si="8"/>
        <v>0</v>
      </c>
      <c r="N67" s="366">
        <f t="shared" si="9"/>
        <v>0</v>
      </c>
      <c r="O67" s="450">
        <f t="shared" si="10"/>
        <v>0</v>
      </c>
      <c r="P67" s="440">
        <v>10010</v>
      </c>
      <c r="Q67" s="448"/>
      <c r="R67" s="449" t="str">
        <f t="shared" si="11"/>
        <v>Laporan</v>
      </c>
      <c r="S67" s="392">
        <f t="shared" si="12"/>
        <v>0</v>
      </c>
      <c r="T67" s="366">
        <f t="shared" si="13"/>
        <v>0</v>
      </c>
      <c r="U67" s="450">
        <f t="shared" si="14"/>
        <v>0</v>
      </c>
      <c r="V67" s="451"/>
      <c r="W67" s="452"/>
      <c r="X67" s="452"/>
      <c r="Y67" s="453"/>
      <c r="Z67" s="454"/>
      <c r="AA67" s="417"/>
    </row>
    <row r="68" spans="1:27" x14ac:dyDescent="0.25">
      <c r="A68" s="348"/>
      <c r="B68" s="348"/>
      <c r="C68" s="413" t="s">
        <v>74</v>
      </c>
      <c r="D68" s="447" t="s">
        <v>49</v>
      </c>
      <c r="E68" s="394" t="s">
        <v>75</v>
      </c>
      <c r="F68" s="370">
        <v>1</v>
      </c>
      <c r="G68" s="363" t="s">
        <v>19</v>
      </c>
      <c r="H68" s="392">
        <f t="shared" ref="H68:H69" si="15">+J68*0.166666666666667</f>
        <v>0</v>
      </c>
      <c r="I68" s="366">
        <f t="shared" ref="I68:I72" si="16">+J68*0.833333333333333</f>
        <v>0</v>
      </c>
      <c r="J68" s="371"/>
      <c r="K68" s="448"/>
      <c r="L68" s="449" t="str">
        <f t="shared" si="7"/>
        <v>Laporan</v>
      </c>
      <c r="M68" s="392">
        <f t="shared" si="8"/>
        <v>0</v>
      </c>
      <c r="N68" s="366">
        <f t="shared" si="9"/>
        <v>0</v>
      </c>
      <c r="O68" s="450">
        <f t="shared" si="10"/>
        <v>0</v>
      </c>
      <c r="P68" s="440">
        <v>10011</v>
      </c>
      <c r="Q68" s="448"/>
      <c r="R68" s="449" t="str">
        <f t="shared" si="11"/>
        <v>Laporan</v>
      </c>
      <c r="S68" s="392">
        <f t="shared" si="12"/>
        <v>0</v>
      </c>
      <c r="T68" s="366">
        <f t="shared" si="13"/>
        <v>0</v>
      </c>
      <c r="U68" s="450">
        <f t="shared" si="14"/>
        <v>0</v>
      </c>
      <c r="V68" s="451"/>
      <c r="W68" s="452"/>
      <c r="X68" s="452"/>
      <c r="Y68" s="453"/>
      <c r="Z68" s="454"/>
      <c r="AA68" s="417"/>
    </row>
    <row r="69" spans="1:27" x14ac:dyDescent="0.25">
      <c r="A69" s="348"/>
      <c r="B69" s="348"/>
      <c r="C69" s="413" t="s">
        <v>76</v>
      </c>
      <c r="D69" s="447" t="s">
        <v>49</v>
      </c>
      <c r="E69" s="394" t="s">
        <v>77</v>
      </c>
      <c r="F69" s="370">
        <v>1</v>
      </c>
      <c r="G69" s="363" t="s">
        <v>19</v>
      </c>
      <c r="H69" s="392">
        <f t="shared" si="15"/>
        <v>0</v>
      </c>
      <c r="I69" s="366">
        <f t="shared" si="16"/>
        <v>0</v>
      </c>
      <c r="J69" s="371"/>
      <c r="K69" s="448"/>
      <c r="L69" s="449" t="str">
        <f t="shared" si="7"/>
        <v>Laporan</v>
      </c>
      <c r="M69" s="392">
        <f t="shared" si="8"/>
        <v>0</v>
      </c>
      <c r="N69" s="366">
        <f t="shared" si="9"/>
        <v>0</v>
      </c>
      <c r="O69" s="450">
        <f t="shared" si="10"/>
        <v>0</v>
      </c>
      <c r="P69" s="440">
        <v>10012</v>
      </c>
      <c r="Q69" s="448"/>
      <c r="R69" s="449" t="str">
        <f t="shared" si="11"/>
        <v>Laporan</v>
      </c>
      <c r="S69" s="392">
        <f t="shared" si="12"/>
        <v>0</v>
      </c>
      <c r="T69" s="366">
        <f t="shared" si="13"/>
        <v>0</v>
      </c>
      <c r="U69" s="450">
        <f t="shared" si="14"/>
        <v>0</v>
      </c>
      <c r="V69" s="451"/>
      <c r="W69" s="452"/>
      <c r="X69" s="452"/>
      <c r="Y69" s="453"/>
      <c r="Z69" s="454"/>
      <c r="AA69" s="417"/>
    </row>
    <row r="70" spans="1:27" x14ac:dyDescent="0.25">
      <c r="A70" s="348">
        <v>0</v>
      </c>
      <c r="B70" s="348">
        <v>0</v>
      </c>
      <c r="C70" s="413"/>
      <c r="D70" s="447"/>
      <c r="E70" s="394" t="s">
        <v>250</v>
      </c>
      <c r="F70" s="370"/>
      <c r="G70" s="363"/>
      <c r="H70" s="392"/>
      <c r="I70" s="366"/>
      <c r="J70" s="371"/>
      <c r="K70" s="448"/>
      <c r="L70" s="449"/>
      <c r="M70" s="392"/>
      <c r="N70" s="366"/>
      <c r="O70" s="450"/>
      <c r="P70" s="440"/>
      <c r="Q70" s="448"/>
      <c r="R70" s="449"/>
      <c r="S70" s="392"/>
      <c r="T70" s="366"/>
      <c r="U70" s="450"/>
      <c r="V70" s="451"/>
      <c r="W70" s="452"/>
      <c r="X70" s="452"/>
      <c r="Y70" s="453"/>
      <c r="Z70" s="454"/>
      <c r="AA70" s="417"/>
    </row>
    <row r="71" spans="1:27" x14ac:dyDescent="0.25">
      <c r="A71" s="348"/>
      <c r="B71" s="348"/>
      <c r="C71" s="413" t="s">
        <v>78</v>
      </c>
      <c r="D71" s="447" t="s">
        <v>49</v>
      </c>
      <c r="E71" s="376" t="s">
        <v>251</v>
      </c>
      <c r="F71" s="370">
        <v>4</v>
      </c>
      <c r="G71" s="363" t="s">
        <v>252</v>
      </c>
      <c r="H71" s="392">
        <f t="shared" ref="H71:H72" si="17">+J71*0.166666666666667</f>
        <v>0</v>
      </c>
      <c r="I71" s="366">
        <f t="shared" si="16"/>
        <v>0</v>
      </c>
      <c r="J71" s="371"/>
      <c r="K71" s="448"/>
      <c r="L71" s="449" t="str">
        <f t="shared" si="7"/>
        <v>Dokumen</v>
      </c>
      <c r="M71" s="392">
        <f t="shared" si="8"/>
        <v>0</v>
      </c>
      <c r="N71" s="366">
        <f t="shared" si="9"/>
        <v>0</v>
      </c>
      <c r="O71" s="450">
        <f t="shared" si="10"/>
        <v>0</v>
      </c>
      <c r="P71" s="440">
        <v>10014</v>
      </c>
      <c r="Q71" s="448"/>
      <c r="R71" s="449" t="str">
        <f t="shared" si="11"/>
        <v>Dokumen</v>
      </c>
      <c r="S71" s="392">
        <f t="shared" si="12"/>
        <v>0</v>
      </c>
      <c r="T71" s="366">
        <f t="shared" si="13"/>
        <v>0</v>
      </c>
      <c r="U71" s="450">
        <f t="shared" si="14"/>
        <v>0</v>
      </c>
      <c r="V71" s="451"/>
      <c r="W71" s="452"/>
      <c r="X71" s="452"/>
      <c r="Y71" s="453"/>
      <c r="Z71" s="454"/>
      <c r="AA71" s="417"/>
    </row>
    <row r="72" spans="1:27" x14ac:dyDescent="0.25">
      <c r="A72" s="348"/>
      <c r="B72" s="348"/>
      <c r="C72" s="413" t="s">
        <v>33</v>
      </c>
      <c r="D72" s="447" t="s">
        <v>49</v>
      </c>
      <c r="E72" s="376" t="s">
        <v>253</v>
      </c>
      <c r="F72" s="370">
        <v>4</v>
      </c>
      <c r="G72" s="363" t="s">
        <v>252</v>
      </c>
      <c r="H72" s="392">
        <f t="shared" si="17"/>
        <v>0</v>
      </c>
      <c r="I72" s="366">
        <f t="shared" si="16"/>
        <v>0</v>
      </c>
      <c r="J72" s="371"/>
      <c r="K72" s="448"/>
      <c r="L72" s="449" t="str">
        <f t="shared" si="7"/>
        <v>Dokumen</v>
      </c>
      <c r="M72" s="392">
        <f t="shared" si="8"/>
        <v>0</v>
      </c>
      <c r="N72" s="366">
        <f t="shared" si="9"/>
        <v>0</v>
      </c>
      <c r="O72" s="450">
        <f t="shared" si="10"/>
        <v>0</v>
      </c>
      <c r="P72" s="440">
        <v>10015</v>
      </c>
      <c r="Q72" s="448"/>
      <c r="R72" s="449" t="str">
        <f t="shared" si="11"/>
        <v>Dokumen</v>
      </c>
      <c r="S72" s="392">
        <f t="shared" si="12"/>
        <v>0</v>
      </c>
      <c r="T72" s="366">
        <f t="shared" si="13"/>
        <v>0</v>
      </c>
      <c r="U72" s="450">
        <f t="shared" si="14"/>
        <v>0</v>
      </c>
      <c r="V72" s="451"/>
      <c r="W72" s="452"/>
      <c r="X72" s="452"/>
      <c r="Y72" s="453"/>
      <c r="Z72" s="454"/>
      <c r="AA72" s="417"/>
    </row>
    <row r="73" spans="1:27" ht="14.25" thickBot="1" x14ac:dyDescent="0.3">
      <c r="A73" s="348"/>
      <c r="B73" s="348"/>
      <c r="C73" s="455" t="s">
        <v>59</v>
      </c>
      <c r="D73" s="456" t="s">
        <v>49</v>
      </c>
      <c r="E73" s="394" t="s">
        <v>254</v>
      </c>
      <c r="F73" s="370">
        <v>1</v>
      </c>
      <c r="G73" s="363" t="s">
        <v>19</v>
      </c>
      <c r="H73" s="392">
        <f>+J73*0.166666666666667</f>
        <v>0</v>
      </c>
      <c r="I73" s="366">
        <f>+J73*0.833333333333333</f>
        <v>0</v>
      </c>
      <c r="J73" s="371"/>
      <c r="K73" s="448"/>
      <c r="L73" s="449" t="str">
        <f t="shared" si="7"/>
        <v>Laporan</v>
      </c>
      <c r="M73" s="392">
        <f t="shared" si="8"/>
        <v>0</v>
      </c>
      <c r="N73" s="366">
        <f t="shared" si="9"/>
        <v>0</v>
      </c>
      <c r="O73" s="450">
        <f t="shared" si="10"/>
        <v>0</v>
      </c>
      <c r="P73" s="440">
        <v>10016</v>
      </c>
      <c r="Q73" s="448"/>
      <c r="R73" s="449" t="str">
        <f t="shared" si="11"/>
        <v>Laporan</v>
      </c>
      <c r="S73" s="392">
        <f t="shared" si="12"/>
        <v>0</v>
      </c>
      <c r="T73" s="366">
        <f t="shared" si="13"/>
        <v>0</v>
      </c>
      <c r="U73" s="450">
        <f t="shared" si="14"/>
        <v>0</v>
      </c>
      <c r="V73" s="451"/>
      <c r="W73" s="452"/>
      <c r="X73" s="452"/>
      <c r="Y73" s="453"/>
      <c r="Z73" s="454"/>
      <c r="AA73" s="417"/>
    </row>
    <row r="74" spans="1:27" ht="15" thickTop="1" thickBot="1" x14ac:dyDescent="0.3">
      <c r="A74" s="348"/>
      <c r="B74" s="348"/>
      <c r="C74" s="384"/>
      <c r="D74" s="385"/>
      <c r="E74" s="386"/>
      <c r="F74" s="384"/>
      <c r="G74" s="386"/>
      <c r="H74" s="387">
        <f>SUM(H57:H73)</f>
        <v>0</v>
      </c>
      <c r="I74" s="387">
        <f>SUM(I57:I73)</f>
        <v>0</v>
      </c>
      <c r="J74" s="386">
        <f>SUM(J56:J73)</f>
        <v>0</v>
      </c>
      <c r="K74" s="384"/>
      <c r="L74" s="386"/>
      <c r="M74" s="387">
        <f>SUM(M57:M73)</f>
        <v>0</v>
      </c>
      <c r="N74" s="387">
        <f>SUM(N57:N73)</f>
        <v>0</v>
      </c>
      <c r="O74" s="386">
        <f>SUM(O56:O73)</f>
        <v>0</v>
      </c>
      <c r="P74" s="426"/>
      <c r="Q74" s="384"/>
      <c r="R74" s="386"/>
      <c r="S74" s="387">
        <f>SUM(S57:S73)</f>
        <v>0</v>
      </c>
      <c r="T74" s="387">
        <f>SUM(T57:T73)</f>
        <v>0</v>
      </c>
      <c r="U74" s="386">
        <f>SUM(U56:U73)</f>
        <v>0</v>
      </c>
      <c r="V74" s="427"/>
      <c r="W74" s="428"/>
      <c r="X74" s="428"/>
      <c r="Y74" s="429"/>
      <c r="Z74" s="430"/>
      <c r="AA74" s="417"/>
    </row>
    <row r="75" spans="1:27" ht="14.25" thickTop="1" x14ac:dyDescent="0.25">
      <c r="A75" s="348"/>
      <c r="B75" s="348"/>
      <c r="C75" s="348"/>
      <c r="D75" s="348"/>
      <c r="E75" s="348"/>
      <c r="F75" s="348"/>
      <c r="G75" s="348"/>
      <c r="H75" s="348"/>
      <c r="I75" s="348"/>
      <c r="K75" s="348"/>
      <c r="L75" s="348"/>
      <c r="M75" s="348"/>
      <c r="N75" s="348"/>
      <c r="O75" s="348"/>
      <c r="P75" s="348"/>
      <c r="Q75" s="348"/>
      <c r="R75" s="348"/>
      <c r="S75" s="348"/>
      <c r="T75" s="348"/>
      <c r="U75" s="348"/>
      <c r="V75" s="348"/>
      <c r="W75" s="348"/>
      <c r="X75" s="348"/>
      <c r="Y75" s="348"/>
      <c r="Z75" s="348"/>
      <c r="AA75" s="417"/>
    </row>
    <row r="76" spans="1:27" ht="3.75" customHeight="1" x14ac:dyDescent="0.25">
      <c r="A76" s="348"/>
      <c r="B76" s="348"/>
      <c r="C76" s="348"/>
      <c r="D76" s="348"/>
      <c r="E76" s="348"/>
      <c r="F76" s="348"/>
      <c r="G76" s="348"/>
      <c r="H76" s="348"/>
      <c r="I76" s="348"/>
      <c r="K76" s="348"/>
      <c r="L76" s="348"/>
      <c r="M76" s="348"/>
      <c r="N76" s="348"/>
      <c r="O76" s="348"/>
      <c r="P76" s="348"/>
      <c r="Q76" s="348"/>
      <c r="R76" s="348"/>
      <c r="S76" s="348"/>
      <c r="T76" s="348"/>
      <c r="U76" s="348"/>
      <c r="V76" s="348"/>
      <c r="W76" s="348"/>
      <c r="X76" s="348"/>
      <c r="Y76" s="348"/>
      <c r="Z76" s="348"/>
      <c r="AA76" s="417"/>
    </row>
    <row r="77" spans="1:27" hidden="1" x14ac:dyDescent="0.25">
      <c r="A77" s="348"/>
      <c r="B77" s="348"/>
      <c r="C77" s="348"/>
      <c r="D77" s="348"/>
      <c r="E77" s="348"/>
      <c r="F77" s="348"/>
      <c r="G77" s="348"/>
      <c r="H77" s="348"/>
      <c r="I77" s="348"/>
      <c r="K77" s="348"/>
      <c r="L77" s="348"/>
      <c r="M77" s="348"/>
      <c r="N77" s="348"/>
      <c r="O77" s="348"/>
      <c r="P77" s="348"/>
      <c r="Q77" s="348"/>
      <c r="R77" s="348"/>
      <c r="S77" s="348"/>
      <c r="T77" s="348"/>
      <c r="U77" s="348"/>
      <c r="V77" s="348"/>
      <c r="W77" s="348"/>
      <c r="X77" s="348"/>
      <c r="Y77" s="348"/>
      <c r="Z77" s="348"/>
      <c r="AA77" s="417"/>
    </row>
    <row r="78" spans="1:27" ht="2.25" hidden="1" customHeight="1" x14ac:dyDescent="0.25">
      <c r="A78" s="348"/>
      <c r="B78" s="348"/>
      <c r="C78" s="348"/>
      <c r="D78" s="348"/>
      <c r="E78" s="348"/>
      <c r="F78" s="348"/>
      <c r="G78" s="348"/>
      <c r="H78" s="348"/>
      <c r="I78" s="348"/>
      <c r="K78" s="348"/>
      <c r="L78" s="348"/>
      <c r="M78" s="348"/>
      <c r="N78" s="348"/>
      <c r="O78" s="348"/>
      <c r="P78" s="348"/>
      <c r="Q78" s="348"/>
      <c r="R78" s="348"/>
      <c r="S78" s="348"/>
      <c r="T78" s="348"/>
      <c r="U78" s="348"/>
      <c r="V78" s="348"/>
      <c r="W78" s="348"/>
      <c r="X78" s="348"/>
      <c r="Y78" s="348"/>
      <c r="Z78" s="348"/>
      <c r="AA78" s="417"/>
    </row>
    <row r="79" spans="1:27" hidden="1" x14ac:dyDescent="0.25">
      <c r="A79" s="348"/>
      <c r="B79" s="348"/>
      <c r="C79" s="348"/>
      <c r="D79" s="348"/>
      <c r="E79" s="348"/>
      <c r="F79" s="348"/>
      <c r="G79" s="348"/>
      <c r="H79" s="348"/>
      <c r="I79" s="348"/>
      <c r="K79" s="348"/>
      <c r="L79" s="348"/>
      <c r="M79" s="348"/>
      <c r="N79" s="348"/>
      <c r="O79" s="348"/>
      <c r="P79" s="348"/>
      <c r="Q79" s="348"/>
      <c r="R79" s="348"/>
      <c r="S79" s="348"/>
      <c r="T79" s="348"/>
      <c r="U79" s="348"/>
      <c r="V79" s="348"/>
      <c r="W79" s="348"/>
      <c r="X79" s="348"/>
      <c r="Y79" s="348"/>
      <c r="Z79" s="348"/>
      <c r="AA79" s="417"/>
    </row>
    <row r="80" spans="1:27" hidden="1" x14ac:dyDescent="0.25">
      <c r="A80" s="170">
        <v>1</v>
      </c>
      <c r="B80" s="457" t="s">
        <v>262</v>
      </c>
      <c r="C80" s="348"/>
      <c r="D80" s="421" t="e">
        <f>SUMIF(D$6:D$73,B80,(#REF!))</f>
        <v>#REF!</v>
      </c>
      <c r="E80" s="348"/>
      <c r="F80" s="348"/>
      <c r="G80" s="348"/>
      <c r="H80" s="348"/>
      <c r="I80" s="348"/>
      <c r="J80" s="458">
        <v>26857608.602080908</v>
      </c>
      <c r="K80" s="348"/>
      <c r="L80" s="348"/>
      <c r="M80" s="348"/>
      <c r="N80" s="348"/>
      <c r="O80" s="348"/>
      <c r="P80" s="348" t="s">
        <v>263</v>
      </c>
      <c r="Q80" s="348"/>
      <c r="R80" s="348"/>
      <c r="S80" s="348"/>
      <c r="T80" s="348"/>
      <c r="U80" s="348"/>
      <c r="V80" s="348" t="s">
        <v>264</v>
      </c>
      <c r="W80" s="348" t="s">
        <v>265</v>
      </c>
      <c r="X80" s="348"/>
      <c r="Y80" s="167" t="s">
        <v>266</v>
      </c>
      <c r="Z80" s="348"/>
      <c r="AA80" s="417"/>
    </row>
    <row r="81" spans="1:27" hidden="1" x14ac:dyDescent="0.25">
      <c r="A81" s="170">
        <v>2</v>
      </c>
      <c r="B81" s="457" t="s">
        <v>267</v>
      </c>
      <c r="C81" s="348"/>
      <c r="D81" s="421" t="e">
        <f>SUMIF(D$6:D$73,B81,(#REF!))</f>
        <v>#REF!</v>
      </c>
      <c r="E81" s="348">
        <f t="shared" ref="E81:E86" si="18">+P81*F81</f>
        <v>1540000</v>
      </c>
      <c r="F81" s="348">
        <v>22</v>
      </c>
      <c r="G81" s="348" t="s">
        <v>268</v>
      </c>
      <c r="H81" s="348"/>
      <c r="I81" s="348"/>
      <c r="J81" s="459">
        <f>+J89-J80</f>
        <v>-26857608.602080908</v>
      </c>
      <c r="K81" s="459"/>
      <c r="L81" s="459"/>
      <c r="M81" s="459"/>
      <c r="N81" s="459"/>
      <c r="O81" s="459"/>
      <c r="P81" s="459">
        <f>14*5000</f>
        <v>70000</v>
      </c>
      <c r="Q81" s="459"/>
      <c r="R81" s="348"/>
      <c r="S81" s="348"/>
      <c r="T81" s="348"/>
      <c r="U81" s="459"/>
      <c r="V81" s="348">
        <v>40000</v>
      </c>
      <c r="W81" s="460">
        <v>52</v>
      </c>
      <c r="X81" s="348" t="s">
        <v>269</v>
      </c>
      <c r="Y81" s="461">
        <v>0</v>
      </c>
      <c r="Z81" s="459"/>
      <c r="AA81" s="417"/>
    </row>
    <row r="82" spans="1:27" hidden="1" x14ac:dyDescent="0.25">
      <c r="A82" s="170">
        <v>3</v>
      </c>
      <c r="B82" s="457" t="s">
        <v>270</v>
      </c>
      <c r="C82" s="348"/>
      <c r="D82" s="421" t="e">
        <f>SUMIF(D$6:D$73,B82,(#REF!))</f>
        <v>#REF!</v>
      </c>
      <c r="E82" s="348">
        <f t="shared" si="18"/>
        <v>180000</v>
      </c>
      <c r="F82" s="167">
        <v>3</v>
      </c>
      <c r="G82" s="348" t="s">
        <v>268</v>
      </c>
      <c r="H82" s="348"/>
      <c r="I82" s="348"/>
      <c r="K82" s="459"/>
      <c r="L82" s="459"/>
      <c r="M82" s="459"/>
      <c r="N82" s="459"/>
      <c r="O82" s="459"/>
      <c r="P82" s="459">
        <f>12*5000</f>
        <v>60000</v>
      </c>
      <c r="Q82" s="459"/>
      <c r="R82" s="348"/>
      <c r="S82" s="348"/>
      <c r="T82" s="348"/>
      <c r="U82" s="459"/>
      <c r="V82" s="348">
        <v>30000</v>
      </c>
      <c r="W82" s="348"/>
      <c r="X82" s="348"/>
      <c r="Z82" s="459"/>
      <c r="AA82" s="417"/>
    </row>
    <row r="83" spans="1:27" hidden="1" x14ac:dyDescent="0.25">
      <c r="A83" s="170">
        <v>4</v>
      </c>
      <c r="B83" s="457" t="s">
        <v>271</v>
      </c>
      <c r="C83" s="348"/>
      <c r="D83" s="421" t="e">
        <f>SUMIF(D$6:D$73,B83,(#REF!))</f>
        <v>#REF!</v>
      </c>
      <c r="E83" s="348">
        <f t="shared" si="18"/>
        <v>990000</v>
      </c>
      <c r="F83" s="459">
        <v>18</v>
      </c>
      <c r="G83" s="348" t="s">
        <v>268</v>
      </c>
      <c r="H83" s="348"/>
      <c r="I83" s="348"/>
      <c r="K83" s="459"/>
      <c r="L83" s="459"/>
      <c r="M83" s="459"/>
      <c r="N83" s="459"/>
      <c r="O83" s="459"/>
      <c r="P83" s="459">
        <f>11*5000</f>
        <v>55000</v>
      </c>
      <c r="Q83" s="459"/>
      <c r="R83" s="348"/>
      <c r="S83" s="348"/>
      <c r="T83" s="348"/>
      <c r="U83" s="459"/>
      <c r="V83" s="348"/>
      <c r="W83" s="348"/>
      <c r="X83" s="348"/>
      <c r="Z83" s="459"/>
      <c r="AA83" s="417"/>
    </row>
    <row r="84" spans="1:27" hidden="1" x14ac:dyDescent="0.25">
      <c r="A84" s="170">
        <v>5</v>
      </c>
      <c r="B84" s="462" t="s">
        <v>16</v>
      </c>
      <c r="C84" s="348"/>
      <c r="D84" s="421" t="e">
        <f>SUMIF(D$6:D$73,B84,(#REF!))</f>
        <v>#REF!</v>
      </c>
      <c r="E84" s="348">
        <f t="shared" si="18"/>
        <v>225000</v>
      </c>
      <c r="F84" s="459">
        <v>5</v>
      </c>
      <c r="G84" s="348" t="s">
        <v>268</v>
      </c>
      <c r="H84" s="348"/>
      <c r="I84" s="348"/>
      <c r="K84" s="463"/>
      <c r="L84" s="463"/>
      <c r="M84" s="463"/>
      <c r="N84" s="463"/>
      <c r="O84" s="463"/>
      <c r="P84" s="463">
        <f>9*5000</f>
        <v>45000</v>
      </c>
      <c r="Q84" s="463"/>
      <c r="R84" s="348"/>
      <c r="S84" s="348"/>
      <c r="T84" s="348"/>
      <c r="U84" s="463"/>
      <c r="V84" s="348"/>
      <c r="W84" s="348"/>
      <c r="X84" s="348"/>
      <c r="Z84" s="463"/>
      <c r="AA84" s="417"/>
    </row>
    <row r="85" spans="1:27" hidden="1" x14ac:dyDescent="0.25">
      <c r="A85" s="170">
        <v>6</v>
      </c>
      <c r="B85" s="462" t="s">
        <v>49</v>
      </c>
      <c r="C85" s="348"/>
      <c r="D85" s="421" t="e">
        <f>SUMIF(D$6:D$73,B85,(#REF!))</f>
        <v>#REF!</v>
      </c>
      <c r="E85" s="348">
        <f t="shared" si="18"/>
        <v>440000</v>
      </c>
      <c r="F85" s="167">
        <v>11</v>
      </c>
      <c r="G85" s="348" t="s">
        <v>268</v>
      </c>
      <c r="H85" s="348"/>
      <c r="I85" s="348"/>
      <c r="K85" s="459"/>
      <c r="L85" s="459"/>
      <c r="M85" s="459"/>
      <c r="N85" s="459"/>
      <c r="O85" s="459"/>
      <c r="P85" s="459">
        <f>8*5000</f>
        <v>40000</v>
      </c>
      <c r="Q85" s="459"/>
      <c r="R85" s="348"/>
      <c r="S85" s="348"/>
      <c r="T85" s="348"/>
      <c r="U85" s="459"/>
      <c r="V85" s="348"/>
      <c r="W85" s="348"/>
      <c r="X85" s="348"/>
      <c r="Z85" s="459"/>
      <c r="AA85" s="417"/>
    </row>
    <row r="86" spans="1:27" hidden="1" x14ac:dyDescent="0.25">
      <c r="A86" s="170">
        <v>7</v>
      </c>
      <c r="B86" s="462" t="s">
        <v>272</v>
      </c>
      <c r="C86" s="348"/>
      <c r="D86" s="421" t="e">
        <f>SUMIF(D$6:D$73,B86,(#REF!))</f>
        <v>#REF!</v>
      </c>
      <c r="E86" s="348">
        <f t="shared" si="18"/>
        <v>450000</v>
      </c>
      <c r="F86" s="167">
        <v>15</v>
      </c>
      <c r="G86" s="348" t="s">
        <v>268</v>
      </c>
      <c r="H86" s="348"/>
      <c r="I86" s="348"/>
      <c r="K86" s="459"/>
      <c r="L86" s="459"/>
      <c r="M86" s="459"/>
      <c r="N86" s="459"/>
      <c r="O86" s="459"/>
      <c r="P86" s="459">
        <f>6*5000</f>
        <v>30000</v>
      </c>
      <c r="Q86" s="459"/>
      <c r="R86" s="348"/>
      <c r="S86" s="348"/>
      <c r="T86" s="348"/>
      <c r="U86" s="459"/>
      <c r="V86" s="348"/>
      <c r="W86" s="348"/>
      <c r="X86" s="348"/>
      <c r="Z86" s="459"/>
      <c r="AA86" s="417"/>
    </row>
    <row r="87" spans="1:27" hidden="1" x14ac:dyDescent="0.25">
      <c r="A87" s="348"/>
      <c r="B87" s="348"/>
      <c r="C87" s="348"/>
      <c r="D87" s="348"/>
      <c r="E87" s="464" t="s">
        <v>273</v>
      </c>
      <c r="F87" s="464"/>
      <c r="G87" s="464"/>
      <c r="H87" s="464"/>
      <c r="I87" s="464"/>
      <c r="K87" s="464"/>
      <c r="L87" s="464"/>
      <c r="M87" s="464"/>
      <c r="N87" s="464"/>
      <c r="O87" s="464"/>
      <c r="P87" s="464"/>
      <c r="Q87" s="464"/>
      <c r="R87" s="464"/>
      <c r="S87" s="464"/>
      <c r="T87" s="464"/>
      <c r="U87" s="464"/>
      <c r="V87" s="464"/>
      <c r="W87" s="465">
        <v>0.3</v>
      </c>
      <c r="X87" s="464" t="s">
        <v>274</v>
      </c>
      <c r="Y87" s="466"/>
      <c r="Z87" s="464"/>
      <c r="AA87" s="417"/>
    </row>
    <row r="88" spans="1:27" hidden="1" x14ac:dyDescent="0.25">
      <c r="A88" s="348"/>
      <c r="B88" s="348"/>
      <c r="C88" s="348"/>
      <c r="D88" s="348"/>
      <c r="E88" s="464" t="s">
        <v>275</v>
      </c>
      <c r="F88" s="464"/>
      <c r="G88" s="464"/>
      <c r="H88" s="464"/>
      <c r="I88" s="464"/>
      <c r="K88" s="464"/>
      <c r="L88" s="464"/>
      <c r="M88" s="464"/>
      <c r="N88" s="464"/>
      <c r="O88" s="464"/>
      <c r="P88" s="464"/>
      <c r="Q88" s="464"/>
      <c r="R88" s="464"/>
      <c r="S88" s="464"/>
      <c r="T88" s="464"/>
      <c r="U88" s="464"/>
      <c r="V88" s="464"/>
      <c r="W88" s="465">
        <v>0.25</v>
      </c>
      <c r="X88" s="464" t="s">
        <v>276</v>
      </c>
      <c r="Y88" s="466"/>
      <c r="Z88" s="464"/>
      <c r="AA88" s="417"/>
    </row>
    <row r="89" spans="1:27" x14ac:dyDescent="0.25">
      <c r="A89" s="348"/>
      <c r="B89" s="348"/>
      <c r="C89" s="348"/>
      <c r="D89" s="348"/>
      <c r="E89" s="348"/>
      <c r="F89" s="348"/>
      <c r="G89" s="348"/>
      <c r="H89" s="348"/>
      <c r="I89" s="348"/>
      <c r="J89" s="348"/>
      <c r="K89" s="348"/>
      <c r="L89" s="348"/>
      <c r="M89" s="348"/>
      <c r="N89" s="348"/>
      <c r="O89" s="348"/>
      <c r="P89" s="348"/>
      <c r="Q89" s="348"/>
      <c r="R89" s="348"/>
      <c r="S89" s="348"/>
      <c r="T89" s="348"/>
      <c r="U89" s="348"/>
      <c r="V89" s="348"/>
      <c r="W89" s="348"/>
      <c r="X89" s="348"/>
      <c r="Z89" s="348"/>
      <c r="AA89" s="417"/>
    </row>
    <row r="90" spans="1:27" x14ac:dyDescent="0.25">
      <c r="A90" s="348"/>
      <c r="B90" s="348"/>
      <c r="C90" s="348"/>
      <c r="D90" s="348"/>
      <c r="E90" s="348"/>
      <c r="F90" s="348"/>
      <c r="G90" s="348"/>
      <c r="H90" s="348"/>
      <c r="I90" s="348"/>
      <c r="K90" s="348"/>
      <c r="L90" s="348"/>
      <c r="M90" s="348"/>
      <c r="N90" s="348"/>
      <c r="O90" s="348"/>
      <c r="P90" s="348"/>
      <c r="Q90" s="348"/>
      <c r="R90" s="348"/>
      <c r="S90" s="348"/>
      <c r="T90" s="348"/>
      <c r="U90" s="348"/>
      <c r="V90" s="348"/>
      <c r="W90" s="348"/>
      <c r="X90" s="348"/>
      <c r="Z90" s="348"/>
      <c r="AA90" s="417"/>
    </row>
    <row r="91" spans="1:27" x14ac:dyDescent="0.25">
      <c r="A91" s="348"/>
      <c r="B91" s="348"/>
      <c r="C91" s="348"/>
      <c r="D91" s="348"/>
      <c r="E91" s="348"/>
      <c r="F91" s="348"/>
      <c r="G91" s="348"/>
      <c r="H91" s="348"/>
      <c r="I91" s="348"/>
      <c r="K91" s="348"/>
      <c r="L91" s="348"/>
      <c r="M91" s="348"/>
      <c r="N91" s="348"/>
      <c r="O91" s="348"/>
      <c r="P91" s="348"/>
      <c r="Q91" s="348"/>
      <c r="R91" s="348"/>
      <c r="S91" s="348"/>
      <c r="T91" s="348"/>
      <c r="U91" s="348"/>
      <c r="V91" s="348"/>
      <c r="W91" s="348"/>
      <c r="X91" s="348"/>
      <c r="Z91" s="348"/>
      <c r="AA91" s="417"/>
    </row>
    <row r="92" spans="1:27" x14ac:dyDescent="0.25">
      <c r="A92" s="348"/>
      <c r="B92" s="348"/>
      <c r="C92" s="348"/>
      <c r="D92" s="348"/>
      <c r="E92" s="348"/>
      <c r="F92" s="348"/>
      <c r="G92" s="348"/>
      <c r="H92" s="348"/>
      <c r="I92" s="348"/>
      <c r="K92" s="348"/>
      <c r="L92" s="348"/>
      <c r="M92" s="348"/>
      <c r="N92" s="348"/>
      <c r="O92" s="348"/>
      <c r="P92" s="348"/>
      <c r="Q92" s="348"/>
      <c r="R92" s="348"/>
      <c r="S92" s="348"/>
      <c r="T92" s="348"/>
      <c r="U92" s="348"/>
      <c r="V92" s="348"/>
      <c r="W92" s="348"/>
      <c r="X92" s="348"/>
      <c r="Z92" s="348"/>
      <c r="AA92" s="368"/>
    </row>
    <row r="93" spans="1:27" x14ac:dyDescent="0.25">
      <c r="A93" s="348"/>
      <c r="B93" s="348"/>
      <c r="C93" s="348"/>
      <c r="D93" s="348"/>
      <c r="E93" s="348"/>
      <c r="F93" s="348"/>
      <c r="G93" s="348"/>
      <c r="H93" s="348"/>
      <c r="I93" s="348"/>
      <c r="K93" s="348"/>
      <c r="L93" s="348"/>
      <c r="M93" s="348"/>
      <c r="N93" s="348"/>
      <c r="O93" s="348"/>
      <c r="P93" s="348"/>
      <c r="Q93" s="348"/>
      <c r="R93" s="348"/>
      <c r="S93" s="348"/>
      <c r="T93" s="348"/>
      <c r="U93" s="348"/>
      <c r="V93" s="348"/>
      <c r="W93" s="348"/>
      <c r="X93" s="348"/>
      <c r="Z93" s="348"/>
      <c r="AA93" s="368"/>
    </row>
    <row r="94" spans="1:27" x14ac:dyDescent="0.25">
      <c r="A94" s="348"/>
      <c r="B94" s="348"/>
      <c r="C94" s="348"/>
      <c r="D94" s="348"/>
      <c r="E94" s="348"/>
      <c r="F94" s="348"/>
      <c r="G94" s="348"/>
      <c r="H94" s="348"/>
      <c r="I94" s="348"/>
      <c r="K94" s="348"/>
      <c r="L94" s="348"/>
      <c r="M94" s="348"/>
      <c r="N94" s="348"/>
      <c r="O94" s="348"/>
      <c r="P94" s="348"/>
      <c r="Q94" s="348"/>
      <c r="R94" s="348"/>
      <c r="S94" s="348"/>
      <c r="T94" s="348"/>
      <c r="U94" s="348"/>
      <c r="V94" s="348"/>
      <c r="W94" s="348"/>
      <c r="X94" s="348"/>
      <c r="Z94" s="348"/>
      <c r="AA94" s="368"/>
    </row>
    <row r="95" spans="1:27" x14ac:dyDescent="0.25">
      <c r="A95" s="348"/>
      <c r="B95" s="348"/>
      <c r="C95" s="348"/>
      <c r="D95" s="348"/>
      <c r="E95" s="348"/>
      <c r="F95" s="348"/>
      <c r="G95" s="348"/>
      <c r="H95" s="348"/>
      <c r="I95" s="348"/>
      <c r="K95" s="348"/>
      <c r="L95" s="348"/>
      <c r="M95" s="348"/>
      <c r="N95" s="348"/>
      <c r="O95" s="348"/>
      <c r="P95" s="348"/>
      <c r="Q95" s="348"/>
      <c r="R95" s="348"/>
      <c r="S95" s="348"/>
      <c r="T95" s="348"/>
      <c r="U95" s="348"/>
      <c r="V95" s="348"/>
      <c r="W95" s="348"/>
      <c r="X95" s="348"/>
      <c r="Z95" s="348"/>
      <c r="AA95" s="368"/>
    </row>
    <row r="96" spans="1:27" x14ac:dyDescent="0.25">
      <c r="A96" s="348"/>
      <c r="B96" s="348"/>
      <c r="C96" s="348"/>
      <c r="D96" s="348"/>
      <c r="E96" s="348"/>
      <c r="F96" s="348"/>
      <c r="G96" s="348"/>
      <c r="H96" s="348"/>
      <c r="I96" s="348"/>
      <c r="K96" s="348"/>
      <c r="L96" s="348"/>
      <c r="M96" s="348"/>
      <c r="N96" s="348"/>
      <c r="O96" s="348"/>
      <c r="P96" s="348"/>
      <c r="Q96" s="348"/>
      <c r="R96" s="348"/>
      <c r="S96" s="348"/>
      <c r="T96" s="348"/>
      <c r="U96" s="348"/>
      <c r="V96" s="348"/>
      <c r="W96" s="348"/>
      <c r="X96" s="348"/>
      <c r="Z96" s="348"/>
      <c r="AA96" s="368"/>
    </row>
    <row r="97" spans="1:27" x14ac:dyDescent="0.25">
      <c r="A97" s="348"/>
      <c r="B97" s="348"/>
      <c r="C97" s="348"/>
      <c r="D97" s="348"/>
      <c r="E97" s="348"/>
      <c r="F97" s="348"/>
      <c r="G97" s="348"/>
      <c r="H97" s="348"/>
      <c r="I97" s="348"/>
      <c r="K97" s="348"/>
      <c r="L97" s="348"/>
      <c r="M97" s="348"/>
      <c r="N97" s="348"/>
      <c r="O97" s="348"/>
      <c r="P97" s="348"/>
      <c r="Q97" s="348"/>
      <c r="R97" s="348"/>
      <c r="S97" s="348"/>
      <c r="T97" s="348"/>
      <c r="U97" s="348"/>
      <c r="V97" s="348"/>
      <c r="W97" s="348"/>
      <c r="X97" s="348"/>
      <c r="Z97" s="348"/>
      <c r="AA97" s="368"/>
    </row>
    <row r="98" spans="1:27" x14ac:dyDescent="0.25">
      <c r="A98" s="348"/>
      <c r="B98" s="348"/>
      <c r="C98" s="348"/>
      <c r="D98" s="348"/>
      <c r="E98" s="348"/>
      <c r="F98" s="348"/>
      <c r="G98" s="348"/>
      <c r="H98" s="348"/>
      <c r="I98" s="348"/>
      <c r="K98" s="348"/>
      <c r="L98" s="348"/>
      <c r="M98" s="348"/>
      <c r="N98" s="348"/>
      <c r="O98" s="348"/>
      <c r="P98" s="348"/>
      <c r="Q98" s="348"/>
      <c r="R98" s="348"/>
      <c r="S98" s="348"/>
      <c r="T98" s="348"/>
      <c r="U98" s="348"/>
      <c r="V98" s="348"/>
      <c r="W98" s="348"/>
      <c r="X98" s="348"/>
      <c r="Z98" s="348"/>
      <c r="AA98" s="368"/>
    </row>
    <row r="99" spans="1:27" x14ac:dyDescent="0.25">
      <c r="A99" s="348"/>
      <c r="B99" s="348"/>
      <c r="C99" s="348"/>
      <c r="D99" s="348"/>
      <c r="E99" s="348"/>
      <c r="F99" s="348"/>
      <c r="G99" s="348"/>
      <c r="H99" s="348"/>
      <c r="I99" s="348"/>
      <c r="K99" s="348"/>
      <c r="L99" s="348"/>
      <c r="M99" s="348"/>
      <c r="N99" s="348"/>
      <c r="O99" s="348"/>
      <c r="P99" s="348"/>
      <c r="Q99" s="348"/>
      <c r="R99" s="348"/>
      <c r="S99" s="348"/>
      <c r="T99" s="348"/>
      <c r="U99" s="348"/>
      <c r="V99" s="348"/>
      <c r="W99" s="348"/>
      <c r="X99" s="348"/>
      <c r="Z99" s="348"/>
      <c r="AA99" s="368"/>
    </row>
    <row r="100" spans="1:27" x14ac:dyDescent="0.25">
      <c r="A100" s="348"/>
      <c r="B100" s="348"/>
      <c r="C100" s="348"/>
      <c r="D100" s="348"/>
      <c r="E100" s="348"/>
      <c r="F100" s="348"/>
      <c r="G100" s="348"/>
      <c r="H100" s="348"/>
      <c r="I100" s="348"/>
      <c r="K100" s="348"/>
      <c r="L100" s="348"/>
      <c r="M100" s="348"/>
      <c r="N100" s="348"/>
      <c r="O100" s="348"/>
      <c r="P100" s="348"/>
      <c r="Q100" s="348"/>
      <c r="R100" s="348"/>
      <c r="S100" s="348"/>
      <c r="T100" s="348"/>
      <c r="U100" s="348"/>
      <c r="V100" s="348"/>
      <c r="W100" s="348"/>
      <c r="X100" s="348"/>
      <c r="Z100" s="348"/>
      <c r="AA100" s="368"/>
    </row>
    <row r="101" spans="1:27" x14ac:dyDescent="0.25">
      <c r="A101" s="348"/>
      <c r="B101" s="348"/>
      <c r="C101" s="348"/>
      <c r="D101" s="348"/>
      <c r="E101" s="348"/>
      <c r="F101" s="348"/>
      <c r="G101" s="348"/>
      <c r="H101" s="348"/>
      <c r="I101" s="348"/>
      <c r="K101" s="348"/>
      <c r="L101" s="348"/>
      <c r="M101" s="348"/>
      <c r="N101" s="348"/>
      <c r="O101" s="348"/>
      <c r="P101" s="348"/>
      <c r="Q101" s="348"/>
      <c r="R101" s="348"/>
      <c r="S101" s="348"/>
      <c r="T101" s="348"/>
      <c r="U101" s="348"/>
      <c r="V101" s="348"/>
      <c r="W101" s="348"/>
      <c r="X101" s="348"/>
      <c r="Z101" s="348"/>
      <c r="AA101" s="368"/>
    </row>
    <row r="102" spans="1:27" x14ac:dyDescent="0.25">
      <c r="A102" s="348"/>
      <c r="B102" s="348"/>
      <c r="C102" s="348"/>
      <c r="D102" s="348"/>
      <c r="E102" s="348"/>
      <c r="F102" s="348"/>
      <c r="G102" s="348"/>
      <c r="H102" s="348"/>
      <c r="I102" s="348"/>
      <c r="K102" s="348"/>
      <c r="L102" s="348"/>
      <c r="M102" s="348"/>
      <c r="N102" s="348"/>
      <c r="O102" s="348"/>
      <c r="P102" s="348"/>
      <c r="Q102" s="348"/>
      <c r="R102" s="348"/>
      <c r="S102" s="348"/>
      <c r="T102" s="348"/>
      <c r="U102" s="348"/>
      <c r="V102" s="348"/>
      <c r="W102" s="348"/>
      <c r="X102" s="348"/>
      <c r="Z102" s="348"/>
      <c r="AA102" s="368"/>
    </row>
    <row r="103" spans="1:27" x14ac:dyDescent="0.25">
      <c r="A103" s="348"/>
      <c r="B103" s="348"/>
      <c r="C103" s="348"/>
      <c r="D103" s="348"/>
      <c r="E103" s="348"/>
      <c r="F103" s="348"/>
      <c r="G103" s="348"/>
      <c r="H103" s="348"/>
      <c r="I103" s="348"/>
      <c r="K103" s="348"/>
      <c r="L103" s="348"/>
      <c r="M103" s="348"/>
      <c r="N103" s="348"/>
      <c r="O103" s="348"/>
      <c r="P103" s="348"/>
      <c r="Q103" s="348"/>
      <c r="R103" s="348"/>
      <c r="S103" s="348"/>
      <c r="T103" s="348"/>
      <c r="U103" s="348"/>
      <c r="V103" s="348"/>
      <c r="W103" s="348"/>
      <c r="X103" s="348"/>
      <c r="Z103" s="348"/>
      <c r="AA103" s="368"/>
    </row>
    <row r="104" spans="1:27" x14ac:dyDescent="0.25">
      <c r="A104" s="348"/>
      <c r="B104" s="348"/>
      <c r="C104" s="348"/>
      <c r="D104" s="348"/>
      <c r="E104" s="348"/>
      <c r="F104" s="348"/>
      <c r="G104" s="348"/>
      <c r="H104" s="348"/>
      <c r="I104" s="348"/>
      <c r="K104" s="348"/>
      <c r="L104" s="348"/>
      <c r="M104" s="348"/>
      <c r="N104" s="348"/>
      <c r="O104" s="348"/>
      <c r="P104" s="348"/>
      <c r="Q104" s="348"/>
      <c r="R104" s="348"/>
      <c r="S104" s="348"/>
      <c r="T104" s="348"/>
      <c r="U104" s="348"/>
      <c r="V104" s="348"/>
      <c r="W104" s="348"/>
      <c r="X104" s="348"/>
      <c r="Z104" s="348"/>
      <c r="AA104" s="368"/>
    </row>
    <row r="105" spans="1:27" x14ac:dyDescent="0.25">
      <c r="A105" s="348"/>
      <c r="B105" s="348"/>
      <c r="C105" s="348"/>
      <c r="D105" s="348"/>
      <c r="E105" s="348"/>
      <c r="F105" s="348"/>
      <c r="G105" s="348"/>
      <c r="H105" s="348"/>
      <c r="I105" s="348"/>
      <c r="K105" s="348"/>
      <c r="L105" s="348"/>
      <c r="M105" s="348"/>
      <c r="N105" s="348"/>
      <c r="O105" s="348"/>
      <c r="P105" s="348"/>
      <c r="Q105" s="348"/>
      <c r="R105" s="348"/>
      <c r="S105" s="348"/>
      <c r="T105" s="348"/>
      <c r="U105" s="348"/>
      <c r="V105" s="348"/>
      <c r="W105" s="348"/>
      <c r="X105" s="348"/>
      <c r="Z105" s="348"/>
      <c r="AA105" s="368"/>
    </row>
    <row r="106" spans="1:27" x14ac:dyDescent="0.25">
      <c r="A106" s="348"/>
      <c r="B106" s="348"/>
      <c r="C106" s="348"/>
      <c r="D106" s="348"/>
      <c r="E106" s="348"/>
      <c r="F106" s="348"/>
      <c r="G106" s="348"/>
      <c r="H106" s="348"/>
      <c r="I106" s="348"/>
      <c r="K106" s="348"/>
      <c r="L106" s="348"/>
      <c r="M106" s="348"/>
      <c r="N106" s="348"/>
      <c r="O106" s="348"/>
      <c r="P106" s="348"/>
      <c r="Q106" s="348"/>
      <c r="R106" s="348"/>
      <c r="S106" s="348"/>
      <c r="T106" s="348"/>
      <c r="U106" s="348"/>
      <c r="V106" s="348"/>
      <c r="W106" s="348"/>
      <c r="X106" s="348"/>
      <c r="Z106" s="348"/>
      <c r="AA106" s="368"/>
    </row>
    <row r="107" spans="1:27" x14ac:dyDescent="0.25">
      <c r="A107" s="348"/>
      <c r="B107" s="348"/>
      <c r="C107" s="348"/>
      <c r="D107" s="348"/>
      <c r="E107" s="348"/>
      <c r="F107" s="348"/>
      <c r="G107" s="348"/>
      <c r="H107" s="348"/>
      <c r="I107" s="348"/>
      <c r="K107" s="348"/>
      <c r="L107" s="348"/>
      <c r="M107" s="348"/>
      <c r="N107" s="348"/>
      <c r="O107" s="348"/>
      <c r="P107" s="348"/>
      <c r="Q107" s="348"/>
      <c r="R107" s="348"/>
      <c r="S107" s="348"/>
      <c r="T107" s="348"/>
      <c r="U107" s="348"/>
      <c r="V107" s="348"/>
      <c r="W107" s="348"/>
      <c r="X107" s="348"/>
      <c r="Z107" s="348"/>
      <c r="AA107" s="368"/>
    </row>
    <row r="108" spans="1:27" x14ac:dyDescent="0.25">
      <c r="A108" s="348"/>
      <c r="B108" s="348"/>
      <c r="C108" s="348"/>
      <c r="D108" s="348"/>
      <c r="E108" s="348"/>
      <c r="F108" s="348"/>
      <c r="G108" s="348"/>
      <c r="H108" s="348"/>
      <c r="I108" s="348"/>
      <c r="K108" s="348"/>
      <c r="L108" s="348"/>
      <c r="M108" s="348"/>
      <c r="N108" s="348"/>
      <c r="O108" s="348"/>
      <c r="P108" s="348"/>
      <c r="Q108" s="348"/>
      <c r="R108" s="348"/>
      <c r="S108" s="348"/>
      <c r="T108" s="348"/>
      <c r="U108" s="348"/>
      <c r="V108" s="348"/>
      <c r="W108" s="348"/>
      <c r="X108" s="348"/>
      <c r="Z108" s="348"/>
      <c r="AA108" s="368"/>
    </row>
    <row r="109" spans="1:27" x14ac:dyDescent="0.25">
      <c r="A109" s="348"/>
      <c r="B109" s="348"/>
      <c r="C109" s="348"/>
      <c r="D109" s="348"/>
      <c r="E109" s="348"/>
      <c r="F109" s="348"/>
      <c r="G109" s="348"/>
      <c r="H109" s="348"/>
      <c r="I109" s="348"/>
      <c r="K109" s="348"/>
      <c r="L109" s="348"/>
      <c r="M109" s="348"/>
      <c r="N109" s="348"/>
      <c r="O109" s="348"/>
      <c r="P109" s="348"/>
      <c r="Q109" s="348"/>
      <c r="R109" s="348"/>
      <c r="S109" s="348"/>
      <c r="T109" s="348"/>
      <c r="U109" s="348"/>
      <c r="V109" s="348"/>
      <c r="W109" s="348"/>
      <c r="X109" s="348"/>
      <c r="Z109" s="348"/>
      <c r="AA109" s="368"/>
    </row>
    <row r="110" spans="1:27" x14ac:dyDescent="0.25">
      <c r="A110" s="348"/>
      <c r="B110" s="348"/>
      <c r="C110" s="348"/>
      <c r="D110" s="348"/>
      <c r="E110" s="348"/>
      <c r="F110" s="348"/>
      <c r="G110" s="348"/>
      <c r="H110" s="348"/>
      <c r="I110" s="348"/>
      <c r="K110" s="348"/>
      <c r="L110" s="348"/>
      <c r="M110" s="348"/>
      <c r="N110" s="348"/>
      <c r="O110" s="348"/>
      <c r="P110" s="348"/>
      <c r="Q110" s="348"/>
      <c r="R110" s="348"/>
      <c r="S110" s="348"/>
      <c r="T110" s="348"/>
      <c r="U110" s="348"/>
      <c r="V110" s="348"/>
      <c r="W110" s="348"/>
      <c r="X110" s="348"/>
      <c r="Z110" s="348"/>
      <c r="AA110" s="368"/>
    </row>
    <row r="111" spans="1:27" x14ac:dyDescent="0.25">
      <c r="A111" s="348"/>
      <c r="B111" s="348"/>
      <c r="C111" s="348"/>
      <c r="D111" s="348"/>
      <c r="E111" s="348"/>
      <c r="F111" s="348"/>
      <c r="G111" s="348"/>
      <c r="H111" s="348"/>
      <c r="I111" s="348"/>
      <c r="K111" s="348"/>
      <c r="L111" s="348"/>
      <c r="M111" s="348"/>
      <c r="N111" s="348"/>
      <c r="O111" s="348"/>
      <c r="P111" s="348"/>
      <c r="Q111" s="348"/>
      <c r="R111" s="348"/>
      <c r="S111" s="348"/>
      <c r="T111" s="348"/>
      <c r="U111" s="348"/>
      <c r="V111" s="348"/>
      <c r="W111" s="348"/>
      <c r="X111" s="348"/>
      <c r="Z111" s="348"/>
      <c r="AA111" s="368"/>
    </row>
    <row r="112" spans="1:27" x14ac:dyDescent="0.25">
      <c r="A112" s="348"/>
      <c r="B112" s="348"/>
      <c r="C112" s="348"/>
      <c r="D112" s="348"/>
      <c r="E112" s="348"/>
      <c r="F112" s="348"/>
      <c r="G112" s="348"/>
      <c r="H112" s="348"/>
      <c r="I112" s="348"/>
      <c r="K112" s="348"/>
      <c r="L112" s="348"/>
      <c r="M112" s="348"/>
      <c r="N112" s="348"/>
      <c r="O112" s="348"/>
      <c r="P112" s="348"/>
      <c r="Q112" s="348"/>
      <c r="R112" s="348"/>
      <c r="S112" s="348"/>
      <c r="T112" s="348"/>
      <c r="U112" s="348"/>
      <c r="V112" s="348"/>
      <c r="W112" s="348"/>
      <c r="X112" s="348"/>
      <c r="Z112" s="348"/>
      <c r="AA112" s="368"/>
    </row>
    <row r="113" spans="1:27" x14ac:dyDescent="0.25">
      <c r="A113" s="348"/>
      <c r="B113" s="348"/>
      <c r="C113" s="348"/>
      <c r="D113" s="348"/>
      <c r="E113" s="348"/>
      <c r="F113" s="348"/>
      <c r="G113" s="348"/>
      <c r="H113" s="348"/>
      <c r="I113" s="348"/>
      <c r="K113" s="348"/>
      <c r="L113" s="348"/>
      <c r="M113" s="348"/>
      <c r="N113" s="348"/>
      <c r="O113" s="348"/>
      <c r="P113" s="348"/>
      <c r="Q113" s="348"/>
      <c r="R113" s="348"/>
      <c r="S113" s="348"/>
      <c r="T113" s="348"/>
      <c r="U113" s="348"/>
      <c r="V113" s="348"/>
      <c r="W113" s="348"/>
      <c r="X113" s="348"/>
      <c r="Z113" s="348"/>
      <c r="AA113" s="368"/>
    </row>
    <row r="114" spans="1:27" x14ac:dyDescent="0.25">
      <c r="A114" s="348"/>
      <c r="B114" s="348"/>
      <c r="C114" s="348"/>
      <c r="D114" s="348"/>
      <c r="E114" s="348"/>
      <c r="F114" s="348"/>
      <c r="G114" s="348"/>
      <c r="H114" s="348"/>
      <c r="I114" s="348"/>
      <c r="K114" s="348"/>
      <c r="L114" s="348"/>
      <c r="M114" s="348"/>
      <c r="N114" s="348"/>
      <c r="O114" s="348"/>
      <c r="P114" s="348"/>
      <c r="Q114" s="348"/>
      <c r="R114" s="348"/>
      <c r="S114" s="348"/>
      <c r="T114" s="348"/>
      <c r="U114" s="348"/>
      <c r="V114" s="348"/>
      <c r="W114" s="348"/>
      <c r="X114" s="348"/>
      <c r="Z114" s="348"/>
      <c r="AA114" s="368"/>
    </row>
    <row r="115" spans="1:27" x14ac:dyDescent="0.25">
      <c r="A115" s="348"/>
      <c r="B115" s="348"/>
      <c r="C115" s="348"/>
      <c r="D115" s="348"/>
      <c r="E115" s="348"/>
      <c r="F115" s="348"/>
      <c r="G115" s="348"/>
      <c r="H115" s="348"/>
      <c r="I115" s="348"/>
      <c r="K115" s="348"/>
      <c r="L115" s="348"/>
      <c r="M115" s="348"/>
      <c r="N115" s="348"/>
      <c r="O115" s="348"/>
      <c r="P115" s="348"/>
      <c r="Q115" s="348"/>
      <c r="R115" s="348"/>
      <c r="S115" s="348"/>
      <c r="T115" s="348"/>
      <c r="U115" s="348"/>
      <c r="V115" s="348"/>
      <c r="W115" s="348"/>
      <c r="X115" s="348"/>
      <c r="Z115" s="348"/>
      <c r="AA115" s="368"/>
    </row>
    <row r="116" spans="1:27" x14ac:dyDescent="0.25">
      <c r="A116" s="348"/>
      <c r="B116" s="348"/>
      <c r="C116" s="348"/>
      <c r="D116" s="348"/>
      <c r="E116" s="348"/>
      <c r="F116" s="348"/>
      <c r="G116" s="348"/>
      <c r="H116" s="348"/>
      <c r="I116" s="348"/>
      <c r="K116" s="348"/>
      <c r="L116" s="348"/>
      <c r="M116" s="348"/>
      <c r="N116" s="348"/>
      <c r="O116" s="348"/>
      <c r="P116" s="348"/>
      <c r="Q116" s="348"/>
      <c r="R116" s="348"/>
      <c r="S116" s="348"/>
      <c r="T116" s="348"/>
      <c r="U116" s="348"/>
      <c r="V116" s="348"/>
      <c r="W116" s="348"/>
      <c r="X116" s="348"/>
      <c r="Z116" s="348"/>
      <c r="AA116" s="368"/>
    </row>
    <row r="117" spans="1:27" x14ac:dyDescent="0.25">
      <c r="A117" s="348"/>
      <c r="B117" s="348"/>
      <c r="C117" s="348"/>
      <c r="D117" s="348"/>
      <c r="E117" s="348"/>
      <c r="F117" s="348"/>
      <c r="G117" s="348"/>
      <c r="H117" s="348"/>
      <c r="I117" s="348"/>
      <c r="K117" s="348"/>
      <c r="L117" s="348"/>
      <c r="M117" s="348"/>
      <c r="N117" s="348"/>
      <c r="O117" s="348"/>
      <c r="P117" s="348"/>
      <c r="Q117" s="348"/>
      <c r="R117" s="348"/>
      <c r="S117" s="348"/>
      <c r="T117" s="348"/>
      <c r="U117" s="348"/>
      <c r="V117" s="348"/>
      <c r="W117" s="348"/>
      <c r="X117" s="348"/>
      <c r="Z117" s="348"/>
      <c r="AA117" s="368"/>
    </row>
    <row r="118" spans="1:27" x14ac:dyDescent="0.25">
      <c r="A118" s="348"/>
      <c r="B118" s="348"/>
      <c r="C118" s="348"/>
      <c r="D118" s="348"/>
      <c r="E118" s="348"/>
      <c r="F118" s="348"/>
      <c r="G118" s="348"/>
      <c r="H118" s="348"/>
      <c r="I118" s="348"/>
      <c r="K118" s="348"/>
      <c r="L118" s="348"/>
      <c r="M118" s="348"/>
      <c r="N118" s="348"/>
      <c r="O118" s="348"/>
      <c r="P118" s="348"/>
      <c r="Q118" s="348"/>
      <c r="R118" s="348"/>
      <c r="S118" s="348"/>
      <c r="T118" s="348"/>
      <c r="U118" s="348"/>
      <c r="V118" s="348"/>
      <c r="W118" s="348"/>
      <c r="X118" s="348"/>
      <c r="Z118" s="348"/>
      <c r="AA118" s="368"/>
    </row>
    <row r="119" spans="1:27" x14ac:dyDescent="0.25">
      <c r="A119" s="348"/>
      <c r="B119" s="348"/>
      <c r="C119" s="348"/>
      <c r="D119" s="348"/>
      <c r="E119" s="348"/>
      <c r="F119" s="348"/>
      <c r="G119" s="348"/>
      <c r="H119" s="348"/>
      <c r="I119" s="348"/>
      <c r="K119" s="348"/>
      <c r="L119" s="348"/>
      <c r="M119" s="348"/>
      <c r="N119" s="348"/>
      <c r="O119" s="348"/>
      <c r="P119" s="348"/>
      <c r="Q119" s="348"/>
      <c r="R119" s="348"/>
      <c r="S119" s="348"/>
      <c r="T119" s="348"/>
      <c r="U119" s="348"/>
      <c r="V119" s="348"/>
      <c r="W119" s="348"/>
      <c r="X119" s="348"/>
      <c r="Z119" s="348"/>
      <c r="AA119" s="368"/>
    </row>
    <row r="120" spans="1:27" x14ac:dyDescent="0.25">
      <c r="A120" s="348"/>
      <c r="B120" s="348"/>
      <c r="C120" s="348"/>
      <c r="D120" s="348"/>
      <c r="E120" s="348"/>
      <c r="F120" s="348"/>
      <c r="G120" s="348"/>
      <c r="H120" s="348"/>
      <c r="I120" s="348"/>
      <c r="K120" s="348"/>
      <c r="L120" s="348"/>
      <c r="M120" s="348"/>
      <c r="N120" s="348"/>
      <c r="O120" s="348"/>
      <c r="P120" s="348"/>
      <c r="Q120" s="348"/>
      <c r="R120" s="348"/>
      <c r="S120" s="348"/>
      <c r="T120" s="348"/>
      <c r="U120" s="348"/>
      <c r="V120" s="348"/>
      <c r="W120" s="348"/>
      <c r="X120" s="348"/>
      <c r="Z120" s="348"/>
      <c r="AA120" s="368"/>
    </row>
    <row r="121" spans="1:27" x14ac:dyDescent="0.25">
      <c r="A121" s="348"/>
      <c r="B121" s="348"/>
      <c r="C121" s="348"/>
      <c r="D121" s="348"/>
      <c r="E121" s="348"/>
      <c r="F121" s="348"/>
      <c r="G121" s="348"/>
      <c r="H121" s="348"/>
      <c r="I121" s="348"/>
      <c r="K121" s="348"/>
      <c r="L121" s="348"/>
      <c r="M121" s="348"/>
      <c r="N121" s="348"/>
      <c r="O121" s="348"/>
      <c r="P121" s="348"/>
      <c r="Q121" s="348"/>
      <c r="R121" s="348"/>
      <c r="S121" s="348"/>
      <c r="T121" s="348"/>
      <c r="U121" s="348"/>
      <c r="V121" s="348"/>
      <c r="W121" s="348"/>
      <c r="X121" s="348"/>
      <c r="Z121" s="348"/>
      <c r="AA121" s="368"/>
    </row>
    <row r="122" spans="1:27" x14ac:dyDescent="0.25">
      <c r="A122" s="348"/>
      <c r="B122" s="348"/>
      <c r="C122" s="348"/>
      <c r="D122" s="348"/>
      <c r="E122" s="348"/>
      <c r="F122" s="348"/>
      <c r="G122" s="348"/>
      <c r="H122" s="348"/>
      <c r="I122" s="348"/>
      <c r="K122" s="348"/>
      <c r="L122" s="348"/>
      <c r="M122" s="348"/>
      <c r="N122" s="348"/>
      <c r="O122" s="348"/>
      <c r="P122" s="348"/>
      <c r="Q122" s="348"/>
      <c r="R122" s="348"/>
      <c r="S122" s="348"/>
      <c r="T122" s="348"/>
      <c r="U122" s="348"/>
      <c r="V122" s="348"/>
      <c r="W122" s="348"/>
      <c r="X122" s="348"/>
      <c r="Z122" s="348"/>
      <c r="AA122" s="368"/>
    </row>
    <row r="123" spans="1:27" x14ac:dyDescent="0.25">
      <c r="A123" s="348"/>
      <c r="B123" s="348"/>
      <c r="C123" s="348"/>
      <c r="D123" s="348"/>
      <c r="E123" s="348"/>
      <c r="F123" s="348"/>
      <c r="G123" s="348"/>
      <c r="H123" s="348"/>
      <c r="I123" s="348"/>
      <c r="K123" s="348"/>
      <c r="L123" s="348"/>
      <c r="M123" s="348"/>
      <c r="N123" s="348"/>
      <c r="O123" s="348"/>
      <c r="P123" s="348"/>
      <c r="Q123" s="348"/>
      <c r="R123" s="348"/>
      <c r="S123" s="348"/>
      <c r="T123" s="348"/>
      <c r="U123" s="348"/>
      <c r="V123" s="348"/>
      <c r="W123" s="348"/>
      <c r="X123" s="348"/>
      <c r="Z123" s="348"/>
      <c r="AA123" s="368"/>
    </row>
    <row r="124" spans="1:27" x14ac:dyDescent="0.25">
      <c r="A124" s="348"/>
      <c r="B124" s="348"/>
      <c r="C124" s="348"/>
      <c r="D124" s="348"/>
      <c r="E124" s="348"/>
      <c r="F124" s="348"/>
      <c r="G124" s="348"/>
      <c r="H124" s="348"/>
      <c r="I124" s="348"/>
      <c r="K124" s="348"/>
      <c r="L124" s="348"/>
      <c r="M124" s="348"/>
      <c r="N124" s="348"/>
      <c r="O124" s="348"/>
      <c r="P124" s="348"/>
      <c r="Q124" s="348"/>
      <c r="R124" s="348"/>
      <c r="S124" s="348"/>
      <c r="T124" s="348"/>
      <c r="U124" s="348"/>
      <c r="V124" s="348"/>
      <c r="W124" s="348"/>
      <c r="X124" s="348"/>
      <c r="Z124" s="348"/>
      <c r="AA124" s="368"/>
    </row>
    <row r="125" spans="1:27" x14ac:dyDescent="0.25">
      <c r="A125" s="348"/>
      <c r="B125" s="348"/>
      <c r="C125" s="348"/>
      <c r="D125" s="348"/>
      <c r="E125" s="348"/>
      <c r="F125" s="348"/>
      <c r="G125" s="348"/>
      <c r="H125" s="348"/>
      <c r="I125" s="348"/>
      <c r="K125" s="348"/>
      <c r="L125" s="348"/>
      <c r="M125" s="348"/>
      <c r="N125" s="348"/>
      <c r="O125" s="348"/>
      <c r="P125" s="348"/>
      <c r="Q125" s="348"/>
      <c r="R125" s="348"/>
      <c r="S125" s="348"/>
      <c r="T125" s="348"/>
      <c r="U125" s="348"/>
      <c r="V125" s="348"/>
      <c r="W125" s="348"/>
      <c r="X125" s="348"/>
      <c r="Z125" s="348"/>
      <c r="AA125" s="368"/>
    </row>
    <row r="126" spans="1:27" x14ac:dyDescent="0.25">
      <c r="A126" s="348"/>
      <c r="B126" s="348"/>
      <c r="C126" s="348"/>
      <c r="D126" s="348"/>
      <c r="E126" s="348"/>
      <c r="F126" s="348"/>
      <c r="G126" s="348"/>
      <c r="H126" s="348"/>
      <c r="I126" s="348"/>
      <c r="K126" s="348"/>
      <c r="L126" s="348"/>
      <c r="M126" s="348"/>
      <c r="N126" s="348"/>
      <c r="O126" s="348"/>
      <c r="P126" s="348"/>
      <c r="Q126" s="348"/>
      <c r="R126" s="348"/>
      <c r="S126" s="348"/>
      <c r="T126" s="348"/>
      <c r="U126" s="348"/>
      <c r="V126" s="348"/>
      <c r="W126" s="348"/>
      <c r="X126" s="348"/>
      <c r="Z126" s="348"/>
      <c r="AA126" s="368"/>
    </row>
    <row r="127" spans="1:27" x14ac:dyDescent="0.25">
      <c r="A127" s="348"/>
      <c r="B127" s="348"/>
      <c r="C127" s="348"/>
      <c r="D127" s="348"/>
      <c r="E127" s="348"/>
      <c r="F127" s="348"/>
      <c r="G127" s="348"/>
      <c r="H127" s="348"/>
      <c r="I127" s="348"/>
      <c r="K127" s="348"/>
      <c r="L127" s="348"/>
      <c r="M127" s="348"/>
      <c r="N127" s="348"/>
      <c r="O127" s="348"/>
      <c r="P127" s="348"/>
      <c r="Q127" s="348"/>
      <c r="R127" s="348"/>
      <c r="S127" s="348"/>
      <c r="T127" s="348"/>
      <c r="U127" s="348"/>
      <c r="V127" s="348"/>
      <c r="W127" s="348"/>
      <c r="X127" s="348"/>
      <c r="Z127" s="348"/>
      <c r="AA127" s="368"/>
    </row>
    <row r="128" spans="1:27" x14ac:dyDescent="0.25">
      <c r="A128" s="348"/>
      <c r="B128" s="348"/>
      <c r="C128" s="348"/>
      <c r="D128" s="348"/>
      <c r="E128" s="348"/>
      <c r="F128" s="348"/>
      <c r="G128" s="348"/>
      <c r="H128" s="348"/>
      <c r="I128" s="348"/>
      <c r="K128" s="348"/>
      <c r="L128" s="348"/>
      <c r="M128" s="348"/>
      <c r="N128" s="348"/>
      <c r="O128" s="348"/>
      <c r="P128" s="348"/>
      <c r="Q128" s="348"/>
      <c r="R128" s="348"/>
      <c r="S128" s="348"/>
      <c r="T128" s="348"/>
      <c r="U128" s="348"/>
      <c r="V128" s="348"/>
      <c r="W128" s="348"/>
      <c r="X128" s="348"/>
      <c r="Z128" s="348"/>
      <c r="AA128" s="368"/>
    </row>
    <row r="129" spans="1:27" x14ac:dyDescent="0.25">
      <c r="A129" s="348"/>
      <c r="B129" s="348"/>
      <c r="C129" s="348"/>
      <c r="D129" s="348"/>
      <c r="E129" s="348"/>
      <c r="F129" s="348"/>
      <c r="G129" s="348"/>
      <c r="H129" s="348"/>
      <c r="I129" s="348"/>
      <c r="K129" s="348"/>
      <c r="L129" s="348"/>
      <c r="M129" s="348"/>
      <c r="N129" s="348"/>
      <c r="O129" s="348"/>
      <c r="P129" s="348"/>
      <c r="Q129" s="348"/>
      <c r="R129" s="348"/>
      <c r="S129" s="348"/>
      <c r="T129" s="348"/>
      <c r="U129" s="348"/>
      <c r="V129" s="348"/>
      <c r="W129" s="348"/>
      <c r="X129" s="348"/>
      <c r="Z129" s="348"/>
      <c r="AA129" s="368"/>
    </row>
    <row r="130" spans="1:27" x14ac:dyDescent="0.25">
      <c r="A130" s="348"/>
      <c r="B130" s="348"/>
      <c r="C130" s="348"/>
      <c r="D130" s="348"/>
      <c r="E130" s="348"/>
      <c r="F130" s="348"/>
      <c r="G130" s="348"/>
      <c r="H130" s="348"/>
      <c r="I130" s="348"/>
      <c r="K130" s="348"/>
      <c r="L130" s="348"/>
      <c r="M130" s="348"/>
      <c r="N130" s="348"/>
      <c r="O130" s="348"/>
      <c r="P130" s="348"/>
      <c r="Q130" s="348"/>
      <c r="R130" s="348"/>
      <c r="S130" s="348"/>
      <c r="T130" s="348"/>
      <c r="U130" s="348"/>
      <c r="V130" s="348"/>
      <c r="W130" s="348"/>
      <c r="X130" s="348"/>
      <c r="Z130" s="348"/>
      <c r="AA130" s="368"/>
    </row>
    <row r="131" spans="1:27" x14ac:dyDescent="0.25">
      <c r="A131" s="348"/>
      <c r="B131" s="348"/>
      <c r="C131" s="348"/>
      <c r="D131" s="348"/>
      <c r="E131" s="348"/>
      <c r="F131" s="348"/>
      <c r="G131" s="348"/>
      <c r="H131" s="348"/>
      <c r="I131" s="348"/>
      <c r="K131" s="348"/>
      <c r="L131" s="348"/>
      <c r="M131" s="348"/>
      <c r="N131" s="348"/>
      <c r="O131" s="348"/>
      <c r="P131" s="348"/>
      <c r="Q131" s="348"/>
      <c r="R131" s="348"/>
      <c r="S131" s="348"/>
      <c r="T131" s="348"/>
      <c r="U131" s="348"/>
      <c r="V131" s="348"/>
      <c r="W131" s="348"/>
      <c r="X131" s="348"/>
      <c r="Z131" s="348"/>
      <c r="AA131" s="368"/>
    </row>
    <row r="132" spans="1:27" x14ac:dyDescent="0.25">
      <c r="A132" s="348"/>
      <c r="B132" s="348"/>
      <c r="C132" s="348"/>
      <c r="D132" s="348"/>
      <c r="E132" s="348"/>
      <c r="F132" s="348"/>
      <c r="G132" s="348"/>
      <c r="H132" s="348"/>
      <c r="I132" s="348"/>
      <c r="K132" s="348"/>
      <c r="L132" s="348"/>
      <c r="M132" s="348"/>
      <c r="N132" s="348"/>
      <c r="O132" s="348"/>
      <c r="P132" s="348"/>
      <c r="Q132" s="348"/>
      <c r="R132" s="348"/>
      <c r="S132" s="348"/>
      <c r="T132" s="348"/>
      <c r="U132" s="348"/>
      <c r="V132" s="348"/>
      <c r="W132" s="348"/>
      <c r="X132" s="348"/>
      <c r="Z132" s="348"/>
      <c r="AA132" s="368"/>
    </row>
    <row r="133" spans="1:27" x14ac:dyDescent="0.25">
      <c r="A133" s="348"/>
      <c r="B133" s="348"/>
      <c r="C133" s="348"/>
      <c r="D133" s="348"/>
      <c r="E133" s="348"/>
      <c r="F133" s="348"/>
      <c r="G133" s="348"/>
      <c r="H133" s="348"/>
      <c r="I133" s="348"/>
      <c r="K133" s="348"/>
      <c r="L133" s="348"/>
      <c r="M133" s="348"/>
      <c r="N133" s="348"/>
      <c r="O133" s="348"/>
      <c r="P133" s="348"/>
      <c r="Q133" s="348"/>
      <c r="R133" s="348"/>
      <c r="S133" s="348"/>
      <c r="T133" s="348"/>
      <c r="U133" s="348"/>
      <c r="V133" s="348"/>
      <c r="W133" s="348"/>
      <c r="X133" s="348"/>
      <c r="Z133" s="348"/>
      <c r="AA133" s="368"/>
    </row>
    <row r="134" spans="1:27" x14ac:dyDescent="0.25">
      <c r="A134" s="348"/>
      <c r="B134" s="348"/>
      <c r="C134" s="348"/>
      <c r="D134" s="348"/>
      <c r="E134" s="348"/>
      <c r="F134" s="348"/>
      <c r="G134" s="348"/>
      <c r="H134" s="348"/>
      <c r="I134" s="348"/>
      <c r="K134" s="348"/>
      <c r="L134" s="348"/>
      <c r="M134" s="348"/>
      <c r="N134" s="348"/>
      <c r="O134" s="348"/>
      <c r="P134" s="348"/>
      <c r="Q134" s="348"/>
      <c r="R134" s="348"/>
      <c r="S134" s="348"/>
      <c r="T134" s="348"/>
      <c r="U134" s="348"/>
      <c r="V134" s="348"/>
      <c r="W134" s="348"/>
      <c r="X134" s="348"/>
      <c r="Z134" s="348"/>
      <c r="AA134" s="368"/>
    </row>
    <row r="135" spans="1:27" x14ac:dyDescent="0.25">
      <c r="A135" s="348"/>
      <c r="B135" s="348"/>
      <c r="C135" s="348"/>
      <c r="D135" s="348"/>
      <c r="E135" s="348"/>
      <c r="F135" s="348"/>
      <c r="G135" s="348"/>
      <c r="H135" s="348"/>
      <c r="I135" s="348"/>
      <c r="K135" s="348"/>
      <c r="L135" s="348"/>
      <c r="M135" s="348"/>
      <c r="N135" s="348"/>
      <c r="O135" s="348"/>
      <c r="P135" s="348"/>
      <c r="Q135" s="348"/>
      <c r="R135" s="348"/>
      <c r="S135" s="348"/>
      <c r="T135" s="348"/>
      <c r="U135" s="348"/>
      <c r="V135" s="348"/>
      <c r="W135" s="348"/>
      <c r="X135" s="348"/>
      <c r="Z135" s="348"/>
      <c r="AA135" s="368"/>
    </row>
    <row r="136" spans="1:27" x14ac:dyDescent="0.25">
      <c r="A136" s="348"/>
      <c r="B136" s="348"/>
      <c r="C136" s="348"/>
      <c r="D136" s="348"/>
      <c r="E136" s="348"/>
      <c r="F136" s="348"/>
      <c r="G136" s="348"/>
      <c r="H136" s="348"/>
      <c r="I136" s="348"/>
      <c r="K136" s="348"/>
      <c r="L136" s="348"/>
      <c r="M136" s="348"/>
      <c r="N136" s="348"/>
      <c r="O136" s="348"/>
      <c r="P136" s="348"/>
      <c r="Q136" s="348"/>
      <c r="R136" s="348"/>
      <c r="S136" s="348"/>
      <c r="T136" s="348"/>
      <c r="U136" s="348"/>
      <c r="V136" s="348"/>
      <c r="W136" s="348"/>
      <c r="X136" s="348"/>
      <c r="Z136" s="348"/>
      <c r="AA136" s="368"/>
    </row>
    <row r="137" spans="1:27" x14ac:dyDescent="0.25">
      <c r="A137" s="348"/>
      <c r="B137" s="348"/>
      <c r="C137" s="348"/>
      <c r="D137" s="348"/>
      <c r="E137" s="348"/>
      <c r="F137" s="348"/>
      <c r="G137" s="348"/>
      <c r="H137" s="348"/>
      <c r="I137" s="348"/>
      <c r="K137" s="348"/>
      <c r="L137" s="348"/>
      <c r="M137" s="348"/>
      <c r="N137" s="348"/>
      <c r="O137" s="348"/>
      <c r="P137" s="348"/>
      <c r="Q137" s="348"/>
      <c r="R137" s="348"/>
      <c r="S137" s="348"/>
      <c r="T137" s="348"/>
      <c r="U137" s="348"/>
      <c r="V137" s="348"/>
      <c r="W137" s="348"/>
      <c r="X137" s="348"/>
      <c r="Z137" s="348"/>
      <c r="AA137" s="368"/>
    </row>
    <row r="138" spans="1:27" x14ac:dyDescent="0.25">
      <c r="A138" s="348"/>
      <c r="B138" s="348"/>
      <c r="C138" s="348"/>
      <c r="D138" s="348"/>
      <c r="E138" s="348"/>
      <c r="F138" s="348"/>
      <c r="G138" s="348"/>
      <c r="H138" s="348"/>
      <c r="I138" s="348"/>
      <c r="K138" s="348"/>
      <c r="L138" s="348"/>
      <c r="M138" s="348"/>
      <c r="N138" s="348"/>
      <c r="O138" s="348"/>
      <c r="P138" s="348"/>
      <c r="Q138" s="348"/>
      <c r="R138" s="348"/>
      <c r="S138" s="348"/>
      <c r="T138" s="348"/>
      <c r="U138" s="348"/>
      <c r="V138" s="348"/>
      <c r="W138" s="348"/>
      <c r="X138" s="348"/>
      <c r="Z138" s="348"/>
      <c r="AA138" s="368"/>
    </row>
    <row r="139" spans="1:27" x14ac:dyDescent="0.25">
      <c r="A139" s="348"/>
      <c r="B139" s="348"/>
      <c r="C139" s="348"/>
      <c r="D139" s="348"/>
      <c r="E139" s="348"/>
      <c r="F139" s="348"/>
      <c r="G139" s="348"/>
      <c r="H139" s="348"/>
      <c r="I139" s="348"/>
      <c r="K139" s="348"/>
      <c r="L139" s="348"/>
      <c r="M139" s="348"/>
      <c r="N139" s="348"/>
      <c r="O139" s="348"/>
      <c r="P139" s="348"/>
      <c r="Q139" s="348"/>
      <c r="R139" s="348"/>
      <c r="S139" s="348"/>
      <c r="T139" s="348"/>
      <c r="U139" s="348"/>
      <c r="V139" s="348"/>
      <c r="W139" s="348"/>
      <c r="X139" s="348"/>
      <c r="Z139" s="348"/>
      <c r="AA139" s="368"/>
    </row>
    <row r="140" spans="1:27" x14ac:dyDescent="0.25">
      <c r="A140" s="348"/>
      <c r="B140" s="348"/>
      <c r="C140" s="348"/>
      <c r="D140" s="348"/>
      <c r="E140" s="348"/>
      <c r="F140" s="348"/>
      <c r="G140" s="348"/>
      <c r="H140" s="348"/>
      <c r="I140" s="348"/>
      <c r="K140" s="348"/>
      <c r="L140" s="348"/>
      <c r="M140" s="348"/>
      <c r="N140" s="348"/>
      <c r="O140" s="348"/>
      <c r="P140" s="348"/>
      <c r="Q140" s="348"/>
      <c r="R140" s="348"/>
      <c r="S140" s="348"/>
      <c r="T140" s="348"/>
      <c r="U140" s="348"/>
      <c r="V140" s="348"/>
      <c r="W140" s="348"/>
      <c r="X140" s="348"/>
      <c r="Z140" s="348"/>
      <c r="AA140" s="368"/>
    </row>
    <row r="141" spans="1:27" x14ac:dyDescent="0.25">
      <c r="A141" s="348"/>
      <c r="B141" s="348"/>
      <c r="C141" s="348"/>
      <c r="D141" s="348"/>
      <c r="E141" s="348"/>
      <c r="F141" s="348"/>
      <c r="G141" s="348"/>
      <c r="H141" s="348"/>
      <c r="I141" s="348"/>
      <c r="K141" s="348"/>
      <c r="L141" s="348"/>
      <c r="M141" s="348"/>
      <c r="N141" s="348"/>
      <c r="O141" s="348"/>
      <c r="P141" s="348"/>
      <c r="Q141" s="348"/>
      <c r="R141" s="348"/>
      <c r="S141" s="348"/>
      <c r="T141" s="348"/>
      <c r="U141" s="348"/>
      <c r="V141" s="348"/>
      <c r="W141" s="348"/>
      <c r="X141" s="348"/>
      <c r="Z141" s="348"/>
      <c r="AA141" s="368"/>
    </row>
    <row r="142" spans="1:27" x14ac:dyDescent="0.25">
      <c r="A142" s="348"/>
      <c r="B142" s="348"/>
      <c r="C142" s="348"/>
      <c r="D142" s="348"/>
      <c r="E142" s="348"/>
      <c r="F142" s="348"/>
      <c r="G142" s="348"/>
      <c r="H142" s="348"/>
      <c r="I142" s="348"/>
      <c r="K142" s="348"/>
      <c r="L142" s="348"/>
      <c r="M142" s="348"/>
      <c r="N142" s="348"/>
      <c r="O142" s="348"/>
      <c r="P142" s="348"/>
      <c r="Q142" s="348"/>
      <c r="R142" s="348"/>
      <c r="S142" s="348"/>
      <c r="T142" s="348"/>
      <c r="U142" s="348"/>
      <c r="V142" s="348"/>
      <c r="W142" s="348"/>
      <c r="X142" s="348"/>
      <c r="Z142" s="348"/>
      <c r="AA142" s="368"/>
    </row>
    <row r="143" spans="1:27" x14ac:dyDescent="0.25">
      <c r="A143" s="348"/>
      <c r="B143" s="348"/>
      <c r="C143" s="348"/>
      <c r="D143" s="348"/>
      <c r="E143" s="348"/>
      <c r="F143" s="348"/>
      <c r="G143" s="348"/>
      <c r="H143" s="348"/>
      <c r="I143" s="348"/>
      <c r="K143" s="348"/>
      <c r="L143" s="348"/>
      <c r="M143" s="348"/>
      <c r="N143" s="348"/>
      <c r="O143" s="348"/>
      <c r="P143" s="348"/>
      <c r="Q143" s="348"/>
      <c r="R143" s="348"/>
      <c r="S143" s="348"/>
      <c r="T143" s="348"/>
      <c r="U143" s="348"/>
      <c r="V143" s="348"/>
      <c r="W143" s="348"/>
      <c r="X143" s="348"/>
      <c r="Z143" s="348"/>
      <c r="AA143" s="368"/>
    </row>
    <row r="144" spans="1:27" x14ac:dyDescent="0.25">
      <c r="A144" s="348"/>
      <c r="B144" s="348"/>
      <c r="C144" s="348"/>
      <c r="D144" s="348"/>
      <c r="E144" s="348"/>
      <c r="F144" s="348"/>
      <c r="G144" s="348"/>
      <c r="H144" s="348"/>
      <c r="I144" s="348"/>
      <c r="K144" s="348"/>
      <c r="L144" s="348"/>
      <c r="M144" s="348"/>
      <c r="N144" s="348"/>
      <c r="O144" s="348"/>
      <c r="P144" s="348"/>
      <c r="Q144" s="348"/>
      <c r="R144" s="348"/>
      <c r="S144" s="348"/>
      <c r="T144" s="348"/>
      <c r="U144" s="348"/>
      <c r="V144" s="348"/>
      <c r="W144" s="348"/>
      <c r="X144" s="348"/>
      <c r="Z144" s="348"/>
      <c r="AA144" s="368"/>
    </row>
    <row r="145" spans="1:27" x14ac:dyDescent="0.25">
      <c r="A145" s="348"/>
      <c r="B145" s="348"/>
      <c r="C145" s="348"/>
      <c r="D145" s="348"/>
      <c r="E145" s="348"/>
      <c r="F145" s="348"/>
      <c r="G145" s="348"/>
      <c r="H145" s="348"/>
      <c r="I145" s="348"/>
      <c r="K145" s="348"/>
      <c r="L145" s="348"/>
      <c r="M145" s="348"/>
      <c r="N145" s="348"/>
      <c r="O145" s="348"/>
      <c r="P145" s="348"/>
      <c r="Q145" s="348"/>
      <c r="R145" s="348"/>
      <c r="S145" s="348"/>
      <c r="T145" s="348"/>
      <c r="U145" s="348"/>
      <c r="V145" s="348"/>
      <c r="W145" s="348"/>
      <c r="X145" s="348"/>
      <c r="Z145" s="348"/>
      <c r="AA145" s="368"/>
    </row>
    <row r="146" spans="1:27" x14ac:dyDescent="0.25">
      <c r="A146" s="348"/>
      <c r="B146" s="348"/>
      <c r="C146" s="348"/>
      <c r="D146" s="348"/>
      <c r="E146" s="348"/>
      <c r="F146" s="348"/>
      <c r="G146" s="348"/>
      <c r="H146" s="348"/>
      <c r="I146" s="348"/>
      <c r="K146" s="348"/>
      <c r="L146" s="348"/>
      <c r="M146" s="348"/>
      <c r="N146" s="348"/>
      <c r="O146" s="348"/>
      <c r="P146" s="348"/>
      <c r="Q146" s="348"/>
      <c r="R146" s="348"/>
      <c r="S146" s="348"/>
      <c r="T146" s="348"/>
      <c r="U146" s="348"/>
      <c r="V146" s="348"/>
      <c r="W146" s="348"/>
      <c r="X146" s="348"/>
      <c r="Z146" s="348"/>
      <c r="AA146" s="368"/>
    </row>
    <row r="147" spans="1:27" x14ac:dyDescent="0.25">
      <c r="A147" s="348"/>
      <c r="B147" s="348"/>
      <c r="C147" s="348"/>
      <c r="D147" s="348"/>
      <c r="E147" s="348"/>
      <c r="F147" s="348"/>
      <c r="G147" s="348"/>
      <c r="H147" s="348"/>
      <c r="I147" s="348"/>
      <c r="K147" s="348"/>
      <c r="L147" s="348"/>
      <c r="M147" s="348"/>
      <c r="N147" s="348"/>
      <c r="O147" s="348"/>
      <c r="P147" s="348"/>
      <c r="Q147" s="348"/>
      <c r="R147" s="348"/>
      <c r="S147" s="348"/>
      <c r="T147" s="348"/>
      <c r="U147" s="348"/>
      <c r="V147" s="348"/>
      <c r="W147" s="348"/>
      <c r="X147" s="348"/>
      <c r="Z147" s="348"/>
      <c r="AA147" s="368"/>
    </row>
    <row r="148" spans="1:27" x14ac:dyDescent="0.25">
      <c r="A148" s="348"/>
      <c r="B148" s="348"/>
      <c r="C148" s="348"/>
      <c r="D148" s="348"/>
      <c r="E148" s="348"/>
      <c r="F148" s="348"/>
      <c r="G148" s="348"/>
      <c r="H148" s="348"/>
      <c r="I148" s="348"/>
      <c r="K148" s="348"/>
      <c r="L148" s="348"/>
      <c r="M148" s="348"/>
      <c r="N148" s="348"/>
      <c r="O148" s="348"/>
      <c r="P148" s="348"/>
      <c r="Q148" s="348"/>
      <c r="R148" s="348"/>
      <c r="S148" s="348"/>
      <c r="T148" s="348"/>
      <c r="U148" s="348"/>
      <c r="V148" s="348"/>
      <c r="W148" s="348"/>
      <c r="X148" s="348"/>
      <c r="Z148" s="348"/>
      <c r="AA148" s="368"/>
    </row>
    <row r="149" spans="1:27" x14ac:dyDescent="0.25">
      <c r="A149" s="348"/>
      <c r="B149" s="348"/>
      <c r="C149" s="348"/>
      <c r="D149" s="348"/>
      <c r="E149" s="348"/>
      <c r="F149" s="348"/>
      <c r="G149" s="348"/>
      <c r="H149" s="348"/>
      <c r="I149" s="348"/>
      <c r="K149" s="348"/>
      <c r="L149" s="348"/>
      <c r="M149" s="348"/>
      <c r="N149" s="348"/>
      <c r="O149" s="348"/>
      <c r="P149" s="348"/>
      <c r="Q149" s="348"/>
      <c r="R149" s="348"/>
      <c r="S149" s="348"/>
      <c r="T149" s="348"/>
      <c r="U149" s="348"/>
      <c r="V149" s="348"/>
      <c r="W149" s="348"/>
      <c r="X149" s="348"/>
      <c r="Z149" s="348"/>
      <c r="AA149" s="368"/>
    </row>
    <row r="150" spans="1:27" x14ac:dyDescent="0.25">
      <c r="A150" s="348"/>
      <c r="B150" s="348"/>
      <c r="C150" s="348"/>
      <c r="D150" s="348"/>
      <c r="E150" s="348"/>
      <c r="F150" s="348"/>
      <c r="G150" s="348"/>
      <c r="H150" s="348"/>
      <c r="I150" s="348"/>
      <c r="K150" s="348"/>
      <c r="L150" s="348"/>
      <c r="M150" s="348"/>
      <c r="N150" s="348"/>
      <c r="O150" s="348"/>
      <c r="P150" s="348"/>
      <c r="Q150" s="348"/>
      <c r="R150" s="348"/>
      <c r="S150" s="348"/>
      <c r="T150" s="348"/>
      <c r="U150" s="348"/>
      <c r="V150" s="348"/>
      <c r="W150" s="348"/>
      <c r="X150" s="348"/>
      <c r="Z150" s="348"/>
      <c r="AA150" s="368"/>
    </row>
    <row r="151" spans="1:27" x14ac:dyDescent="0.25">
      <c r="A151" s="348"/>
      <c r="B151" s="348"/>
      <c r="C151" s="348"/>
      <c r="D151" s="348"/>
      <c r="E151" s="348"/>
      <c r="F151" s="348"/>
      <c r="G151" s="348"/>
      <c r="H151" s="348"/>
      <c r="I151" s="348"/>
      <c r="K151" s="348"/>
      <c r="L151" s="348"/>
      <c r="M151" s="348"/>
      <c r="N151" s="348"/>
      <c r="O151" s="348"/>
      <c r="P151" s="348"/>
      <c r="Q151" s="348"/>
      <c r="R151" s="348"/>
      <c r="S151" s="348"/>
      <c r="T151" s="348"/>
      <c r="U151" s="348"/>
      <c r="V151" s="348"/>
      <c r="W151" s="348"/>
      <c r="X151" s="348"/>
      <c r="Z151" s="348"/>
      <c r="AA151" s="368"/>
    </row>
    <row r="152" spans="1:27" x14ac:dyDescent="0.25">
      <c r="A152" s="348"/>
      <c r="B152" s="348"/>
      <c r="C152" s="348"/>
      <c r="D152" s="348"/>
      <c r="E152" s="348"/>
      <c r="F152" s="348"/>
      <c r="G152" s="348"/>
      <c r="H152" s="348"/>
      <c r="I152" s="348"/>
      <c r="K152" s="348"/>
      <c r="L152" s="348"/>
      <c r="M152" s="348"/>
      <c r="N152" s="348"/>
      <c r="O152" s="348"/>
      <c r="P152" s="348"/>
      <c r="Q152" s="348"/>
      <c r="R152" s="348"/>
      <c r="S152" s="348"/>
      <c r="T152" s="348"/>
      <c r="U152" s="348"/>
      <c r="V152" s="348"/>
      <c r="W152" s="348"/>
      <c r="X152" s="348"/>
      <c r="Z152" s="348"/>
      <c r="AA152" s="368"/>
    </row>
    <row r="153" spans="1:27" x14ac:dyDescent="0.25">
      <c r="A153" s="348"/>
      <c r="B153" s="348"/>
      <c r="C153" s="348"/>
      <c r="D153" s="348"/>
      <c r="E153" s="348"/>
      <c r="F153" s="348"/>
      <c r="G153" s="348"/>
      <c r="H153" s="348"/>
      <c r="I153" s="348"/>
      <c r="K153" s="348"/>
      <c r="L153" s="348"/>
      <c r="M153" s="348"/>
      <c r="N153" s="348"/>
      <c r="O153" s="348"/>
      <c r="P153" s="348"/>
      <c r="Q153" s="348"/>
      <c r="R153" s="348"/>
      <c r="S153" s="348"/>
      <c r="T153" s="348"/>
      <c r="U153" s="348"/>
      <c r="V153" s="348"/>
      <c r="W153" s="348"/>
      <c r="X153" s="348"/>
      <c r="Z153" s="348"/>
      <c r="AA153" s="368"/>
    </row>
    <row r="154" spans="1:27" x14ac:dyDescent="0.25">
      <c r="A154" s="348"/>
      <c r="B154" s="348"/>
      <c r="C154" s="348"/>
      <c r="D154" s="348"/>
      <c r="E154" s="348"/>
      <c r="F154" s="348"/>
      <c r="G154" s="348"/>
      <c r="H154" s="348"/>
      <c r="I154" s="348"/>
      <c r="K154" s="348"/>
      <c r="L154" s="348"/>
      <c r="M154" s="348"/>
      <c r="N154" s="348"/>
      <c r="O154" s="348"/>
      <c r="P154" s="348"/>
      <c r="Q154" s="348"/>
      <c r="R154" s="348"/>
      <c r="S154" s="348"/>
      <c r="T154" s="348"/>
      <c r="U154" s="348"/>
      <c r="V154" s="348"/>
      <c r="W154" s="348"/>
      <c r="X154" s="348"/>
      <c r="Z154" s="348"/>
      <c r="AA154" s="368"/>
    </row>
    <row r="155" spans="1:27" x14ac:dyDescent="0.25">
      <c r="A155" s="348"/>
      <c r="B155" s="348"/>
      <c r="C155" s="348"/>
      <c r="D155" s="348"/>
      <c r="E155" s="348"/>
      <c r="F155" s="348"/>
      <c r="G155" s="348"/>
      <c r="H155" s="348"/>
      <c r="I155" s="348"/>
      <c r="K155" s="348"/>
      <c r="L155" s="348"/>
      <c r="M155" s="348"/>
      <c r="N155" s="348"/>
      <c r="O155" s="348"/>
      <c r="P155" s="348"/>
      <c r="Q155" s="348"/>
      <c r="R155" s="348"/>
      <c r="S155" s="348"/>
      <c r="T155" s="348"/>
      <c r="U155" s="348"/>
      <c r="V155" s="348"/>
      <c r="W155" s="348"/>
      <c r="X155" s="348"/>
      <c r="Z155" s="348"/>
      <c r="AA155" s="368"/>
    </row>
    <row r="156" spans="1:27" x14ac:dyDescent="0.25">
      <c r="A156" s="348"/>
      <c r="B156" s="348"/>
      <c r="C156" s="348"/>
      <c r="D156" s="348"/>
      <c r="E156" s="348"/>
      <c r="F156" s="348"/>
      <c r="G156" s="348"/>
      <c r="H156" s="348"/>
      <c r="I156" s="348"/>
      <c r="K156" s="348"/>
      <c r="L156" s="348"/>
      <c r="M156" s="348"/>
      <c r="N156" s="348"/>
      <c r="O156" s="348"/>
      <c r="P156" s="348"/>
      <c r="Q156" s="348"/>
      <c r="R156" s="348"/>
      <c r="S156" s="348"/>
      <c r="T156" s="348"/>
      <c r="U156" s="348"/>
      <c r="V156" s="348"/>
      <c r="W156" s="348"/>
      <c r="X156" s="348"/>
      <c r="Z156" s="348"/>
      <c r="AA156" s="368"/>
    </row>
    <row r="157" spans="1:27" x14ac:dyDescent="0.25">
      <c r="A157" s="348"/>
      <c r="B157" s="348"/>
      <c r="C157" s="348"/>
      <c r="D157" s="348"/>
      <c r="E157" s="348"/>
      <c r="F157" s="348"/>
      <c r="G157" s="348"/>
      <c r="H157" s="348"/>
      <c r="I157" s="348"/>
      <c r="K157" s="348"/>
      <c r="L157" s="348"/>
      <c r="M157" s="348"/>
      <c r="N157" s="348"/>
      <c r="O157" s="348"/>
      <c r="P157" s="348"/>
      <c r="Q157" s="348"/>
      <c r="R157" s="348"/>
      <c r="S157" s="348"/>
      <c r="T157" s="348"/>
      <c r="U157" s="348"/>
      <c r="V157" s="348"/>
      <c r="W157" s="348"/>
      <c r="X157" s="348"/>
      <c r="Z157" s="348"/>
      <c r="AA157" s="368"/>
    </row>
    <row r="158" spans="1:27" x14ac:dyDescent="0.25">
      <c r="A158" s="348"/>
      <c r="B158" s="348"/>
      <c r="C158" s="348"/>
      <c r="D158" s="348"/>
      <c r="E158" s="348"/>
      <c r="F158" s="348"/>
      <c r="G158" s="348"/>
      <c r="H158" s="348"/>
      <c r="I158" s="348"/>
      <c r="K158" s="348"/>
      <c r="L158" s="348"/>
      <c r="M158" s="348"/>
      <c r="N158" s="348"/>
      <c r="O158" s="348"/>
      <c r="P158" s="348"/>
      <c r="Q158" s="348"/>
      <c r="R158" s="348"/>
      <c r="S158" s="348"/>
      <c r="T158" s="348"/>
      <c r="U158" s="348"/>
      <c r="V158" s="348"/>
      <c r="W158" s="348"/>
      <c r="X158" s="348"/>
      <c r="Z158" s="348"/>
      <c r="AA158" s="368"/>
    </row>
    <row r="159" spans="1:27" x14ac:dyDescent="0.25">
      <c r="A159" s="348"/>
      <c r="B159" s="348"/>
      <c r="C159" s="348"/>
      <c r="D159" s="348"/>
      <c r="E159" s="348"/>
      <c r="F159" s="348"/>
      <c r="G159" s="348"/>
      <c r="H159" s="348"/>
      <c r="I159" s="348"/>
      <c r="K159" s="348"/>
      <c r="L159" s="348"/>
      <c r="M159" s="348"/>
      <c r="N159" s="348"/>
      <c r="O159" s="348"/>
      <c r="P159" s="348"/>
      <c r="Q159" s="348"/>
      <c r="R159" s="348"/>
      <c r="S159" s="348"/>
      <c r="T159" s="348"/>
      <c r="U159" s="348"/>
      <c r="V159" s="348"/>
      <c r="W159" s="348"/>
      <c r="X159" s="348"/>
      <c r="Z159" s="348"/>
      <c r="AA159" s="368"/>
    </row>
    <row r="160" spans="1:27" x14ac:dyDescent="0.25">
      <c r="A160" s="348"/>
      <c r="B160" s="348"/>
      <c r="C160" s="348"/>
      <c r="D160" s="348"/>
      <c r="E160" s="348"/>
      <c r="F160" s="348"/>
      <c r="G160" s="348"/>
      <c r="H160" s="348"/>
      <c r="I160" s="348"/>
      <c r="K160" s="348"/>
      <c r="L160" s="348"/>
      <c r="M160" s="348"/>
      <c r="N160" s="348"/>
      <c r="O160" s="348"/>
      <c r="P160" s="348"/>
      <c r="Q160" s="348"/>
      <c r="R160" s="348"/>
      <c r="S160" s="348"/>
      <c r="T160" s="348"/>
      <c r="U160" s="348"/>
      <c r="V160" s="348"/>
      <c r="W160" s="348"/>
      <c r="X160" s="348"/>
      <c r="Z160" s="348"/>
      <c r="AA160" s="368"/>
    </row>
    <row r="161" spans="1:27" x14ac:dyDescent="0.25">
      <c r="A161" s="348"/>
      <c r="B161" s="348"/>
      <c r="C161" s="348"/>
      <c r="D161" s="348"/>
      <c r="E161" s="348"/>
      <c r="F161" s="348"/>
      <c r="G161" s="348"/>
      <c r="H161" s="348"/>
      <c r="I161" s="348"/>
      <c r="K161" s="348"/>
      <c r="L161" s="348"/>
      <c r="M161" s="348"/>
      <c r="N161" s="348"/>
      <c r="O161" s="348"/>
      <c r="P161" s="348"/>
      <c r="Q161" s="348"/>
      <c r="R161" s="348"/>
      <c r="S161" s="348"/>
      <c r="T161" s="348"/>
      <c r="U161" s="348"/>
      <c r="V161" s="348"/>
      <c r="W161" s="348"/>
      <c r="X161" s="348"/>
      <c r="Z161" s="348"/>
      <c r="AA161" s="368"/>
    </row>
    <row r="162" spans="1:27" x14ac:dyDescent="0.25">
      <c r="A162" s="348"/>
      <c r="B162" s="348"/>
      <c r="C162" s="348"/>
      <c r="D162" s="348"/>
      <c r="E162" s="348"/>
      <c r="F162" s="348"/>
      <c r="G162" s="348"/>
      <c r="H162" s="348"/>
      <c r="I162" s="348"/>
      <c r="K162" s="348"/>
      <c r="L162" s="348"/>
      <c r="M162" s="348"/>
      <c r="N162" s="348"/>
      <c r="O162" s="348"/>
      <c r="P162" s="348"/>
      <c r="Q162" s="348"/>
      <c r="R162" s="348"/>
      <c r="S162" s="348"/>
      <c r="T162" s="348"/>
      <c r="U162" s="348"/>
      <c r="V162" s="348"/>
      <c r="W162" s="348"/>
      <c r="X162" s="348"/>
      <c r="Z162" s="348"/>
      <c r="AA162" s="368"/>
    </row>
    <row r="163" spans="1:27" x14ac:dyDescent="0.25">
      <c r="A163" s="348"/>
      <c r="B163" s="348"/>
      <c r="C163" s="348"/>
      <c r="D163" s="348"/>
      <c r="E163" s="348"/>
      <c r="F163" s="348"/>
      <c r="G163" s="348"/>
      <c r="H163" s="348"/>
      <c r="I163" s="348"/>
      <c r="K163" s="348"/>
      <c r="L163" s="348"/>
      <c r="M163" s="348"/>
      <c r="N163" s="348"/>
      <c r="O163" s="348"/>
      <c r="P163" s="348"/>
      <c r="Q163" s="348"/>
      <c r="R163" s="348"/>
      <c r="S163" s="348"/>
      <c r="T163" s="348"/>
      <c r="U163" s="348"/>
      <c r="V163" s="348"/>
      <c r="W163" s="348"/>
      <c r="X163" s="348"/>
      <c r="Z163" s="348"/>
      <c r="AA163" s="368"/>
    </row>
    <row r="164" spans="1:27" x14ac:dyDescent="0.25">
      <c r="A164" s="348"/>
      <c r="B164" s="348"/>
      <c r="C164" s="348"/>
      <c r="D164" s="348"/>
      <c r="E164" s="348"/>
      <c r="F164" s="348"/>
      <c r="G164" s="348"/>
      <c r="H164" s="348"/>
      <c r="I164" s="348"/>
      <c r="K164" s="348"/>
      <c r="L164" s="348"/>
      <c r="M164" s="348"/>
      <c r="N164" s="348"/>
      <c r="O164" s="348"/>
      <c r="P164" s="348"/>
      <c r="Q164" s="348"/>
      <c r="R164" s="348"/>
      <c r="S164" s="348"/>
      <c r="T164" s="348"/>
      <c r="U164" s="348"/>
      <c r="V164" s="348"/>
      <c r="W164" s="348"/>
      <c r="X164" s="348"/>
      <c r="Z164" s="348"/>
      <c r="AA164" s="368"/>
    </row>
    <row r="165" spans="1:27" x14ac:dyDescent="0.25">
      <c r="A165" s="348"/>
      <c r="B165" s="348"/>
      <c r="C165" s="348"/>
      <c r="D165" s="348"/>
      <c r="E165" s="348"/>
      <c r="F165" s="348"/>
      <c r="G165" s="348"/>
      <c r="H165" s="348"/>
      <c r="I165" s="348"/>
      <c r="K165" s="348"/>
      <c r="L165" s="348"/>
      <c r="M165" s="348"/>
      <c r="N165" s="348"/>
      <c r="O165" s="348"/>
      <c r="P165" s="348"/>
      <c r="Q165" s="348"/>
      <c r="R165" s="348"/>
      <c r="S165" s="348"/>
      <c r="T165" s="348"/>
      <c r="U165" s="348"/>
      <c r="V165" s="348"/>
      <c r="W165" s="348"/>
      <c r="X165" s="348"/>
      <c r="Z165" s="348"/>
      <c r="AA165" s="368"/>
    </row>
    <row r="166" spans="1:27" x14ac:dyDescent="0.25">
      <c r="A166" s="348"/>
      <c r="B166" s="348"/>
      <c r="C166" s="348"/>
      <c r="D166" s="348"/>
      <c r="E166" s="348"/>
      <c r="F166" s="348"/>
      <c r="G166" s="348"/>
      <c r="H166" s="348"/>
      <c r="I166" s="348"/>
      <c r="K166" s="348"/>
      <c r="L166" s="348"/>
      <c r="M166" s="348"/>
      <c r="N166" s="348"/>
      <c r="O166" s="348"/>
      <c r="P166" s="348"/>
      <c r="Q166" s="348"/>
      <c r="R166" s="348"/>
      <c r="S166" s="348"/>
      <c r="T166" s="348"/>
      <c r="U166" s="348"/>
      <c r="V166" s="348"/>
      <c r="W166" s="348"/>
      <c r="X166" s="348"/>
      <c r="Z166" s="348"/>
      <c r="AA166" s="368"/>
    </row>
    <row r="167" spans="1:27" x14ac:dyDescent="0.25">
      <c r="A167" s="348"/>
      <c r="B167" s="348"/>
      <c r="C167" s="348"/>
      <c r="D167" s="348"/>
      <c r="E167" s="348"/>
      <c r="F167" s="348"/>
      <c r="G167" s="348"/>
      <c r="H167" s="348"/>
      <c r="I167" s="348"/>
      <c r="K167" s="348"/>
      <c r="L167" s="348"/>
      <c r="M167" s="348"/>
      <c r="N167" s="348"/>
      <c r="O167" s="348"/>
      <c r="P167" s="348"/>
      <c r="Q167" s="348"/>
      <c r="R167" s="348"/>
      <c r="S167" s="348"/>
      <c r="T167" s="348"/>
      <c r="U167" s="348"/>
      <c r="V167" s="348"/>
      <c r="W167" s="348"/>
      <c r="X167" s="348"/>
      <c r="Z167" s="348"/>
      <c r="AA167" s="368"/>
    </row>
    <row r="168" spans="1:27" x14ac:dyDescent="0.25">
      <c r="A168" s="348"/>
      <c r="B168" s="348"/>
      <c r="C168" s="348"/>
      <c r="D168" s="348"/>
      <c r="E168" s="348"/>
      <c r="F168" s="348"/>
      <c r="G168" s="348"/>
      <c r="H168" s="348"/>
      <c r="I168" s="348"/>
      <c r="K168" s="348"/>
      <c r="L168" s="348"/>
      <c r="M168" s="348"/>
      <c r="N168" s="348"/>
      <c r="O168" s="348"/>
      <c r="P168" s="348"/>
      <c r="Q168" s="348"/>
      <c r="R168" s="348"/>
      <c r="S168" s="348"/>
      <c r="T168" s="348"/>
      <c r="U168" s="348"/>
      <c r="V168" s="348"/>
      <c r="W168" s="348"/>
      <c r="X168" s="348"/>
      <c r="Z168" s="348"/>
      <c r="AA168" s="368"/>
    </row>
    <row r="169" spans="1:27" x14ac:dyDescent="0.25">
      <c r="A169" s="348"/>
      <c r="B169" s="348"/>
      <c r="C169" s="348"/>
      <c r="D169" s="348"/>
      <c r="E169" s="348"/>
      <c r="F169" s="348"/>
      <c r="G169" s="348"/>
      <c r="H169" s="348"/>
      <c r="I169" s="348"/>
      <c r="K169" s="348"/>
      <c r="L169" s="348"/>
      <c r="M169" s="348"/>
      <c r="N169" s="348"/>
      <c r="O169" s="348"/>
      <c r="P169" s="348"/>
      <c r="Q169" s="348"/>
      <c r="R169" s="348"/>
      <c r="S169" s="348"/>
      <c r="T169" s="348"/>
      <c r="U169" s="348"/>
      <c r="V169" s="348"/>
      <c r="W169" s="348"/>
      <c r="X169" s="348"/>
      <c r="Z169" s="348"/>
      <c r="AA169" s="368"/>
    </row>
  </sheetData>
  <mergeCells count="50">
    <mergeCell ref="F54:G54"/>
    <mergeCell ref="K54:L54"/>
    <mergeCell ref="Q54:R54"/>
    <mergeCell ref="V54:Y54"/>
    <mergeCell ref="F52:G53"/>
    <mergeCell ref="H52:J52"/>
    <mergeCell ref="K52:L53"/>
    <mergeCell ref="M52:O52"/>
    <mergeCell ref="Q52:R53"/>
    <mergeCell ref="S52:U52"/>
    <mergeCell ref="C49:Z49"/>
    <mergeCell ref="C50:Z50"/>
    <mergeCell ref="C51:C53"/>
    <mergeCell ref="D51:D53"/>
    <mergeCell ref="E51:E53"/>
    <mergeCell ref="F51:J51"/>
    <mergeCell ref="K51:O51"/>
    <mergeCell ref="Q51:U51"/>
    <mergeCell ref="V51:Y52"/>
    <mergeCell ref="Z51:Z53"/>
    <mergeCell ref="C48:Z48"/>
    <mergeCell ref="H10:J10"/>
    <mergeCell ref="K10:L11"/>
    <mergeCell ref="M10:O10"/>
    <mergeCell ref="Q10:R11"/>
    <mergeCell ref="S10:U10"/>
    <mergeCell ref="F12:G12"/>
    <mergeCell ref="K12:L12"/>
    <mergeCell ref="Q12:R12"/>
    <mergeCell ref="V12:Y12"/>
    <mergeCell ref="C44:Z44"/>
    <mergeCell ref="C45:Z45"/>
    <mergeCell ref="C46:Z46"/>
    <mergeCell ref="C47:Z47"/>
    <mergeCell ref="C8:Z8"/>
    <mergeCell ref="C9:C11"/>
    <mergeCell ref="D9:D11"/>
    <mergeCell ref="E9:E11"/>
    <mergeCell ref="F9:J9"/>
    <mergeCell ref="K9:O9"/>
    <mergeCell ref="Q9:U9"/>
    <mergeCell ref="V9:Y10"/>
    <mergeCell ref="Z9:Z11"/>
    <mergeCell ref="F10:G11"/>
    <mergeCell ref="C7:Z7"/>
    <mergeCell ref="C2:Z2"/>
    <mergeCell ref="C3:Z3"/>
    <mergeCell ref="C4:Z4"/>
    <mergeCell ref="C5:Z5"/>
    <mergeCell ref="C6:Z6"/>
  </mergeCells>
  <pageMargins left="0.7" right="0.7" top="0.75" bottom="0.75" header="0.3" footer="0.3"/>
  <pageSetup paperSize="9" scale="45" orientation="portrait" horizontalDpi="4294967295" verticalDpi="4294967295" r:id="rId1"/>
  <rowBreaks count="1" manualBreakCount="1">
    <brk id="42" min="2" max="1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G170"/>
  <sheetViews>
    <sheetView showGridLines="0" topLeftCell="A49" zoomScale="85" zoomScaleNormal="85" workbookViewId="0">
      <selection activeCell="I10" sqref="I10:M10"/>
    </sheetView>
  </sheetViews>
  <sheetFormatPr defaultColWidth="9.140625" defaultRowHeight="12.75" x14ac:dyDescent="0.25"/>
  <cols>
    <col min="1" max="3" width="2.5703125" style="10" customWidth="1"/>
    <col min="4" max="4" width="9.85546875" style="1" customWidth="1"/>
    <col min="5" max="5" width="17.42578125" style="1" customWidth="1"/>
    <col min="6" max="6" width="75.140625" style="2" customWidth="1"/>
    <col min="7" max="7" width="12.85546875" style="2" customWidth="1"/>
    <col min="8" max="8" width="10.28515625" style="1" customWidth="1"/>
    <col min="9" max="9" width="8.28515625" style="3" customWidth="1"/>
    <col min="10" max="12" width="11.140625" style="1" customWidth="1"/>
    <col min="13" max="13" width="11.85546875" style="1" customWidth="1"/>
    <col min="14" max="15" width="8.140625" style="1" customWidth="1"/>
    <col min="16" max="16" width="10.42578125" style="1" customWidth="1"/>
    <col min="17" max="17" width="8.140625" style="1" customWidth="1"/>
    <col min="18" max="18" width="9.140625" style="1"/>
    <col min="19" max="19" width="4.5703125" style="110" customWidth="1"/>
    <col min="20" max="16384" width="9.140625" style="110"/>
  </cols>
  <sheetData>
    <row r="1" spans="1:26" ht="12" customHeight="1" x14ac:dyDescent="0.25">
      <c r="C1" s="292"/>
    </row>
    <row r="2" spans="1:26" ht="18" customHeight="1" x14ac:dyDescent="0.25">
      <c r="C2" s="292"/>
      <c r="D2" s="6"/>
      <c r="E2" s="6"/>
      <c r="F2" s="7"/>
      <c r="G2" s="7"/>
      <c r="H2" s="8"/>
      <c r="I2" s="609"/>
      <c r="J2" s="609"/>
      <c r="K2" s="319"/>
      <c r="L2" s="319"/>
      <c r="M2" s="8"/>
      <c r="N2" s="8"/>
      <c r="O2" s="8"/>
      <c r="P2" s="8"/>
      <c r="Q2" s="8"/>
      <c r="R2" s="8"/>
      <c r="S2" s="305"/>
    </row>
    <row r="3" spans="1:26" ht="18" customHeight="1" x14ac:dyDescent="0.25">
      <c r="C3" s="292"/>
      <c r="D3" s="591" t="s">
        <v>0</v>
      </c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91"/>
      <c r="R3" s="591"/>
      <c r="S3" s="305"/>
    </row>
    <row r="4" spans="1:26" ht="18" customHeight="1" x14ac:dyDescent="0.25">
      <c r="C4" s="292"/>
      <c r="D4" s="591" t="s">
        <v>1</v>
      </c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  <c r="Q4" s="591"/>
      <c r="R4" s="591"/>
      <c r="S4" s="305"/>
    </row>
    <row r="5" spans="1:26" ht="18" customHeight="1" x14ac:dyDescent="0.25">
      <c r="C5" s="292"/>
      <c r="D5" s="591" t="s">
        <v>2</v>
      </c>
      <c r="E5" s="591"/>
      <c r="F5" s="591"/>
      <c r="G5" s="591"/>
      <c r="H5" s="591"/>
      <c r="I5" s="591"/>
      <c r="J5" s="591"/>
      <c r="K5" s="591"/>
      <c r="L5" s="591"/>
      <c r="M5" s="591"/>
      <c r="N5" s="591"/>
      <c r="O5" s="591"/>
      <c r="P5" s="591"/>
      <c r="Q5" s="591"/>
      <c r="R5" s="591"/>
      <c r="S5" s="305"/>
    </row>
    <row r="6" spans="1:26" ht="18" customHeight="1" x14ac:dyDescent="0.25">
      <c r="C6" s="292"/>
      <c r="D6" s="591" t="s">
        <v>3</v>
      </c>
      <c r="E6" s="591"/>
      <c r="F6" s="591"/>
      <c r="G6" s="591"/>
      <c r="H6" s="591"/>
      <c r="I6" s="591"/>
      <c r="J6" s="591"/>
      <c r="K6" s="591"/>
      <c r="L6" s="591"/>
      <c r="M6" s="591"/>
      <c r="N6" s="591"/>
      <c r="O6" s="591"/>
      <c r="P6" s="591"/>
      <c r="Q6" s="591"/>
      <c r="R6" s="591"/>
      <c r="S6" s="306"/>
    </row>
    <row r="7" spans="1:26" ht="18" customHeight="1" x14ac:dyDescent="0.25">
      <c r="C7" s="292"/>
      <c r="D7" s="608" t="s">
        <v>4</v>
      </c>
      <c r="E7" s="608"/>
      <c r="F7" s="608"/>
      <c r="G7" s="608"/>
      <c r="H7" s="608"/>
      <c r="I7" s="608"/>
      <c r="J7" s="608"/>
      <c r="K7" s="608"/>
      <c r="L7" s="608"/>
      <c r="M7" s="608"/>
      <c r="N7" s="608"/>
      <c r="O7" s="608"/>
      <c r="P7" s="608"/>
      <c r="Q7" s="608"/>
      <c r="R7" s="608"/>
    </row>
    <row r="8" spans="1:26" ht="12.75" customHeight="1" x14ac:dyDescent="0.25">
      <c r="B8" s="590"/>
      <c r="C8" s="590"/>
      <c r="D8" s="9"/>
      <c r="E8" s="9"/>
      <c r="F8" s="9"/>
      <c r="G8" s="9"/>
      <c r="H8" s="9"/>
      <c r="I8" s="9"/>
      <c r="J8" s="9"/>
      <c r="K8" s="9"/>
      <c r="L8" s="9"/>
      <c r="M8" s="10"/>
      <c r="N8" s="9"/>
      <c r="O8" s="9"/>
      <c r="P8" s="9"/>
      <c r="Q8" s="9"/>
      <c r="R8" s="10"/>
      <c r="S8" s="10"/>
      <c r="T8" s="10"/>
    </row>
    <row r="9" spans="1:26" ht="15.75" customHeight="1" thickBot="1" x14ac:dyDescent="0.3">
      <c r="B9" s="293"/>
      <c r="C9" s="294"/>
      <c r="D9" s="307" t="s">
        <v>5</v>
      </c>
      <c r="E9" s="9"/>
      <c r="F9" s="9"/>
      <c r="G9" s="9"/>
      <c r="H9" s="9"/>
      <c r="I9" s="9"/>
      <c r="J9" s="9"/>
      <c r="K9" s="9"/>
      <c r="L9" s="9"/>
      <c r="M9" s="10"/>
      <c r="N9" s="9"/>
      <c r="O9" s="9"/>
      <c r="P9" s="9"/>
      <c r="Q9" s="9"/>
      <c r="R9" s="10"/>
      <c r="S9" s="10"/>
      <c r="T9" s="10"/>
    </row>
    <row r="10" spans="1:26" ht="13.5" thickTop="1" x14ac:dyDescent="0.25">
      <c r="A10" s="292"/>
      <c r="B10" s="293"/>
      <c r="C10" s="294"/>
      <c r="D10" s="593" t="s">
        <v>6</v>
      </c>
      <c r="E10" s="595" t="s">
        <v>7</v>
      </c>
      <c r="F10" s="597" t="s">
        <v>8</v>
      </c>
      <c r="G10" s="599" t="s">
        <v>9</v>
      </c>
      <c r="H10" s="599" t="s">
        <v>10</v>
      </c>
      <c r="I10" s="601" t="s">
        <v>11</v>
      </c>
      <c r="J10" s="601"/>
      <c r="K10" s="601"/>
      <c r="L10" s="601"/>
      <c r="M10" s="602"/>
      <c r="N10" s="603" t="s">
        <v>12</v>
      </c>
      <c r="O10" s="604"/>
      <c r="P10" s="604"/>
      <c r="Q10" s="604"/>
      <c r="R10" s="605"/>
    </row>
    <row r="11" spans="1:26" x14ac:dyDescent="0.25">
      <c r="A11" s="292"/>
      <c r="B11" s="295"/>
      <c r="C11" s="295"/>
      <c r="D11" s="594"/>
      <c r="E11" s="596"/>
      <c r="F11" s="598"/>
      <c r="G11" s="600"/>
      <c r="H11" s="600"/>
      <c r="I11" s="606" t="s">
        <v>13</v>
      </c>
      <c r="J11" s="607"/>
      <c r="K11" s="322"/>
      <c r="L11" s="322"/>
      <c r="M11" s="308" t="s">
        <v>14</v>
      </c>
      <c r="N11" s="288">
        <v>2017</v>
      </c>
      <c r="O11" s="309">
        <v>2018</v>
      </c>
      <c r="P11" s="309">
        <v>2019</v>
      </c>
      <c r="Q11" s="309">
        <v>2020</v>
      </c>
      <c r="R11" s="310">
        <v>2021</v>
      </c>
    </row>
    <row r="12" spans="1:26" ht="13.5" thickBot="1" x14ac:dyDescent="0.3">
      <c r="A12" s="292"/>
      <c r="B12" s="295"/>
      <c r="C12" s="295"/>
      <c r="D12" s="296">
        <v>1</v>
      </c>
      <c r="E12" s="311">
        <v>2</v>
      </c>
      <c r="F12" s="312">
        <v>3</v>
      </c>
      <c r="G12" s="312">
        <v>4</v>
      </c>
      <c r="H12" s="312">
        <v>5</v>
      </c>
      <c r="I12" s="588">
        <v>6</v>
      </c>
      <c r="J12" s="589"/>
      <c r="K12" s="323"/>
      <c r="L12" s="323"/>
      <c r="M12" s="313">
        <v>7</v>
      </c>
      <c r="N12" s="583">
        <v>8</v>
      </c>
      <c r="O12" s="585"/>
      <c r="P12" s="585"/>
      <c r="Q12" s="585"/>
      <c r="R12" s="584"/>
    </row>
    <row r="13" spans="1:26" ht="13.5" thickTop="1" x14ac:dyDescent="0.25">
      <c r="A13" s="292"/>
      <c r="B13" s="295"/>
      <c r="C13" s="295"/>
      <c r="D13" s="14" t="s">
        <v>15</v>
      </c>
      <c r="E13" s="14" t="s">
        <v>16</v>
      </c>
      <c r="F13" s="15" t="s">
        <v>17</v>
      </c>
      <c r="G13" s="14"/>
      <c r="H13" s="15"/>
      <c r="I13" s="9"/>
      <c r="J13" s="16"/>
      <c r="K13" s="9"/>
      <c r="L13" s="9"/>
      <c r="M13" s="17"/>
      <c r="N13" s="18"/>
      <c r="O13" s="9"/>
      <c r="P13" s="9"/>
      <c r="Q13" s="9"/>
      <c r="R13" s="15"/>
    </row>
    <row r="14" spans="1:26" x14ac:dyDescent="0.25">
      <c r="A14" s="292"/>
      <c r="B14" s="295"/>
      <c r="C14" s="295"/>
      <c r="D14" s="14" t="s">
        <v>15</v>
      </c>
      <c r="E14" s="14" t="s">
        <v>16</v>
      </c>
      <c r="F14" s="19" t="s">
        <v>18</v>
      </c>
      <c r="G14" s="14" t="s">
        <v>19</v>
      </c>
      <c r="H14" s="15">
        <v>30000</v>
      </c>
      <c r="I14" s="9">
        <f>+M14/H14</f>
        <v>1</v>
      </c>
      <c r="J14" s="16" t="s">
        <v>20</v>
      </c>
      <c r="K14" s="9"/>
      <c r="L14" s="9"/>
      <c r="M14" s="20">
        <v>30000</v>
      </c>
      <c r="N14" s="21" t="s">
        <v>21</v>
      </c>
      <c r="O14" s="22" t="s">
        <v>21</v>
      </c>
      <c r="P14" s="9"/>
      <c r="Q14" s="9"/>
      <c r="R14" s="15"/>
      <c r="T14" s="297"/>
      <c r="U14" s="297"/>
      <c r="V14" s="297"/>
      <c r="W14" s="297"/>
      <c r="X14" s="297"/>
      <c r="Y14" s="297"/>
      <c r="Z14" s="297"/>
    </row>
    <row r="15" spans="1:26" x14ac:dyDescent="0.25">
      <c r="A15" s="292"/>
      <c r="B15" s="295"/>
      <c r="C15" s="295"/>
      <c r="D15" s="14" t="s">
        <v>15</v>
      </c>
      <c r="E15" s="14" t="s">
        <v>16</v>
      </c>
      <c r="F15" s="19" t="s">
        <v>22</v>
      </c>
      <c r="G15" s="14" t="s">
        <v>19</v>
      </c>
      <c r="H15" s="15">
        <v>50000</v>
      </c>
      <c r="I15" s="9">
        <f t="shared" ref="I15:I16" si="0">+M15/H15</f>
        <v>3</v>
      </c>
      <c r="J15" s="16" t="s">
        <v>20</v>
      </c>
      <c r="K15" s="9"/>
      <c r="L15" s="9"/>
      <c r="M15" s="20">
        <v>150000</v>
      </c>
      <c r="N15" s="21" t="s">
        <v>21</v>
      </c>
      <c r="O15" s="22" t="s">
        <v>21</v>
      </c>
      <c r="P15" s="22" t="s">
        <v>21</v>
      </c>
      <c r="Q15" s="9"/>
      <c r="R15" s="15"/>
      <c r="T15" s="297"/>
      <c r="U15" s="297"/>
      <c r="V15" s="297"/>
      <c r="W15" s="297"/>
      <c r="X15" s="297"/>
      <c r="Y15" s="297"/>
      <c r="Z15" s="297"/>
    </row>
    <row r="16" spans="1:26" x14ac:dyDescent="0.25">
      <c r="A16" s="292"/>
      <c r="B16" s="295"/>
      <c r="C16" s="295"/>
      <c r="D16" s="14" t="s">
        <v>15</v>
      </c>
      <c r="E16" s="14" t="s">
        <v>16</v>
      </c>
      <c r="F16" s="19" t="s">
        <v>23</v>
      </c>
      <c r="G16" s="14" t="s">
        <v>19</v>
      </c>
      <c r="H16" s="15">
        <v>5000</v>
      </c>
      <c r="I16" s="9">
        <f t="shared" si="0"/>
        <v>11</v>
      </c>
      <c r="J16" s="16" t="s">
        <v>20</v>
      </c>
      <c r="K16" s="9"/>
      <c r="L16" s="9"/>
      <c r="M16" s="20">
        <v>55000</v>
      </c>
      <c r="N16" s="21" t="s">
        <v>21</v>
      </c>
      <c r="O16" s="22" t="s">
        <v>21</v>
      </c>
      <c r="P16" s="22" t="s">
        <v>21</v>
      </c>
      <c r="Q16" s="22" t="s">
        <v>21</v>
      </c>
      <c r="R16" s="23" t="s">
        <v>21</v>
      </c>
    </row>
    <row r="17" spans="1:33" x14ac:dyDescent="0.25">
      <c r="A17" s="292"/>
      <c r="B17" s="295"/>
      <c r="C17" s="295"/>
      <c r="D17" s="14"/>
      <c r="E17" s="14"/>
      <c r="F17" s="24"/>
      <c r="G17" s="14"/>
      <c r="H17" s="15"/>
      <c r="I17" s="9"/>
      <c r="J17" s="16"/>
      <c r="K17" s="9"/>
      <c r="L17" s="9"/>
      <c r="M17" s="17"/>
      <c r="N17" s="18"/>
      <c r="O17" s="9"/>
      <c r="P17" s="9"/>
      <c r="Q17" s="9"/>
      <c r="R17" s="15"/>
    </row>
    <row r="18" spans="1:33" x14ac:dyDescent="0.25">
      <c r="A18" s="292"/>
      <c r="B18" s="295"/>
      <c r="C18" s="295"/>
      <c r="D18" s="14" t="s">
        <v>24</v>
      </c>
      <c r="E18" s="14" t="s">
        <v>16</v>
      </c>
      <c r="F18" s="15" t="s">
        <v>25</v>
      </c>
      <c r="G18" s="14"/>
      <c r="H18" s="15"/>
      <c r="I18" s="9"/>
      <c r="J18" s="16"/>
      <c r="K18" s="9"/>
      <c r="L18" s="9"/>
      <c r="M18" s="17"/>
      <c r="N18" s="18"/>
      <c r="O18" s="9"/>
      <c r="P18" s="9"/>
      <c r="Q18" s="9"/>
      <c r="R18" s="15"/>
    </row>
    <row r="19" spans="1:33" x14ac:dyDescent="0.25">
      <c r="A19" s="292"/>
      <c r="B19" s="295"/>
      <c r="C19" s="295"/>
      <c r="D19" s="14" t="s">
        <v>24</v>
      </c>
      <c r="E19" s="14" t="s">
        <v>16</v>
      </c>
      <c r="F19" s="19" t="s">
        <v>26</v>
      </c>
      <c r="G19" s="14" t="s">
        <v>19</v>
      </c>
      <c r="H19" s="15">
        <v>25000</v>
      </c>
      <c r="I19" s="9">
        <f t="shared" ref="I19:I23" si="1">+M19/H19</f>
        <v>1</v>
      </c>
      <c r="J19" s="16" t="s">
        <v>20</v>
      </c>
      <c r="K19" s="9"/>
      <c r="L19" s="9"/>
      <c r="M19" s="20">
        <v>25000</v>
      </c>
      <c r="N19" s="21" t="s">
        <v>21</v>
      </c>
      <c r="O19" s="22" t="s">
        <v>21</v>
      </c>
      <c r="P19" s="22" t="s">
        <v>21</v>
      </c>
      <c r="Q19" s="9"/>
      <c r="R19" s="15"/>
    </row>
    <row r="20" spans="1:33" x14ac:dyDescent="0.25">
      <c r="A20" s="292"/>
      <c r="B20" s="295"/>
      <c r="C20" s="295"/>
      <c r="D20" s="14" t="s">
        <v>24</v>
      </c>
      <c r="E20" s="14" t="s">
        <v>16</v>
      </c>
      <c r="F20" s="19" t="s">
        <v>27</v>
      </c>
      <c r="G20" s="14" t="s">
        <v>19</v>
      </c>
      <c r="H20" s="15">
        <v>100000</v>
      </c>
      <c r="I20" s="9">
        <f t="shared" si="1"/>
        <v>1</v>
      </c>
      <c r="J20" s="16" t="s">
        <v>20</v>
      </c>
      <c r="K20" s="9"/>
      <c r="L20" s="9"/>
      <c r="M20" s="20">
        <v>100000</v>
      </c>
      <c r="N20" s="21" t="s">
        <v>21</v>
      </c>
      <c r="O20" s="9"/>
      <c r="P20" s="9"/>
      <c r="Q20" s="9"/>
      <c r="R20" s="15"/>
    </row>
    <row r="21" spans="1:33" x14ac:dyDescent="0.25">
      <c r="A21" s="292"/>
      <c r="B21" s="295"/>
      <c r="C21" s="295"/>
      <c r="D21" s="14" t="s">
        <v>24</v>
      </c>
      <c r="E21" s="14" t="s">
        <v>16</v>
      </c>
      <c r="F21" s="19" t="s">
        <v>28</v>
      </c>
      <c r="G21" s="14" t="s">
        <v>19</v>
      </c>
      <c r="H21" s="15">
        <v>100000</v>
      </c>
      <c r="I21" s="9">
        <f t="shared" si="1"/>
        <v>1</v>
      </c>
      <c r="J21" s="16" t="s">
        <v>20</v>
      </c>
      <c r="K21" s="9"/>
      <c r="L21" s="9"/>
      <c r="M21" s="20">
        <v>100000</v>
      </c>
      <c r="N21" s="18"/>
      <c r="O21" s="22" t="s">
        <v>21</v>
      </c>
      <c r="P21" s="22" t="s">
        <v>21</v>
      </c>
      <c r="Q21" s="9"/>
      <c r="R21" s="15"/>
    </row>
    <row r="22" spans="1:33" x14ac:dyDescent="0.25">
      <c r="A22" s="292"/>
      <c r="B22" s="295"/>
      <c r="C22" s="295"/>
      <c r="D22" s="14" t="s">
        <v>24</v>
      </c>
      <c r="E22" s="14" t="s">
        <v>16</v>
      </c>
      <c r="F22" s="19" t="s">
        <v>29</v>
      </c>
      <c r="G22" s="14" t="s">
        <v>19</v>
      </c>
      <c r="H22" s="15">
        <v>50000</v>
      </c>
      <c r="I22" s="9">
        <f t="shared" si="1"/>
        <v>1</v>
      </c>
      <c r="J22" s="16" t="s">
        <v>20</v>
      </c>
      <c r="K22" s="9"/>
      <c r="L22" s="9"/>
      <c r="M22" s="20">
        <v>50000</v>
      </c>
      <c r="N22" s="18"/>
      <c r="O22" s="22" t="s">
        <v>21</v>
      </c>
      <c r="P22" s="22" t="s">
        <v>21</v>
      </c>
      <c r="Q22" s="9"/>
      <c r="R22" s="15"/>
    </row>
    <row r="23" spans="1:33" x14ac:dyDescent="0.25">
      <c r="A23" s="292"/>
      <c r="B23" s="295"/>
      <c r="C23" s="295"/>
      <c r="D23" s="14" t="s">
        <v>24</v>
      </c>
      <c r="E23" s="14" t="s">
        <v>16</v>
      </c>
      <c r="F23" s="19" t="s">
        <v>30</v>
      </c>
      <c r="G23" s="14" t="s">
        <v>19</v>
      </c>
      <c r="H23" s="15">
        <v>50000</v>
      </c>
      <c r="I23" s="9">
        <f t="shared" si="1"/>
        <v>1</v>
      </c>
      <c r="J23" s="16" t="s">
        <v>20</v>
      </c>
      <c r="K23" s="9"/>
      <c r="L23" s="9"/>
      <c r="M23" s="20">
        <v>50000</v>
      </c>
      <c r="N23" s="18"/>
      <c r="O23" s="22" t="s">
        <v>21</v>
      </c>
      <c r="P23" s="22" t="s">
        <v>21</v>
      </c>
      <c r="Q23" s="9"/>
      <c r="R23" s="15"/>
    </row>
    <row r="24" spans="1:33" x14ac:dyDescent="0.25">
      <c r="A24" s="292"/>
      <c r="B24" s="295"/>
      <c r="C24" s="295"/>
      <c r="D24" s="14"/>
      <c r="E24" s="14"/>
      <c r="F24" s="9"/>
      <c r="G24" s="14"/>
      <c r="H24" s="15"/>
      <c r="I24" s="9"/>
      <c r="J24" s="16"/>
      <c r="K24" s="9"/>
      <c r="L24" s="9"/>
      <c r="M24" s="17"/>
      <c r="N24" s="18"/>
      <c r="O24" s="9"/>
      <c r="P24" s="9"/>
      <c r="Q24" s="9"/>
      <c r="R24" s="15"/>
    </row>
    <row r="25" spans="1:33" x14ac:dyDescent="0.25">
      <c r="A25" s="292"/>
      <c r="B25" s="295"/>
      <c r="C25" s="295"/>
      <c r="D25" s="14" t="s">
        <v>31</v>
      </c>
      <c r="E25" s="14" t="s">
        <v>16</v>
      </c>
      <c r="F25" s="14" t="s">
        <v>32</v>
      </c>
      <c r="G25" s="14"/>
      <c r="H25" s="15"/>
      <c r="I25" s="9"/>
      <c r="J25" s="16"/>
      <c r="K25" s="9"/>
      <c r="L25" s="9"/>
      <c r="M25" s="17"/>
      <c r="N25" s="18"/>
      <c r="O25" s="9"/>
      <c r="P25" s="9"/>
      <c r="Q25" s="9"/>
      <c r="R25" s="15"/>
    </row>
    <row r="26" spans="1:33" x14ac:dyDescent="0.25">
      <c r="A26" s="292"/>
      <c r="B26" s="295"/>
      <c r="C26" s="295"/>
      <c r="D26" s="14" t="s">
        <v>31</v>
      </c>
      <c r="E26" s="14" t="s">
        <v>16</v>
      </c>
      <c r="F26" s="24" t="s">
        <v>206</v>
      </c>
      <c r="G26" s="14" t="s">
        <v>19</v>
      </c>
      <c r="H26" s="15">
        <v>30000</v>
      </c>
      <c r="I26" s="9">
        <f>+M26/H26</f>
        <v>3</v>
      </c>
      <c r="J26" s="16" t="s">
        <v>20</v>
      </c>
      <c r="K26" s="9"/>
      <c r="L26" s="9"/>
      <c r="M26" s="20">
        <v>90000</v>
      </c>
      <c r="N26" s="18"/>
      <c r="O26" s="22" t="s">
        <v>21</v>
      </c>
      <c r="P26" s="9"/>
      <c r="Q26" s="9"/>
      <c r="R26" s="15"/>
    </row>
    <row r="27" spans="1:33" x14ac:dyDescent="0.25">
      <c r="A27" s="292"/>
      <c r="B27" s="295"/>
      <c r="C27" s="295"/>
      <c r="D27" s="14"/>
      <c r="E27" s="14"/>
      <c r="F27" s="14"/>
      <c r="G27" s="14"/>
      <c r="H27" s="15"/>
      <c r="I27" s="9"/>
      <c r="J27" s="16"/>
      <c r="K27" s="9"/>
      <c r="L27" s="9"/>
      <c r="M27" s="17"/>
      <c r="N27" s="18"/>
      <c r="O27" s="9"/>
      <c r="P27" s="9"/>
      <c r="Q27" s="9"/>
      <c r="R27" s="15"/>
    </row>
    <row r="28" spans="1:33" s="1" customFormat="1" x14ac:dyDescent="0.25">
      <c r="A28" s="292"/>
      <c r="B28" s="295"/>
      <c r="C28" s="295"/>
      <c r="D28" s="14" t="s">
        <v>33</v>
      </c>
      <c r="E28" s="14" t="s">
        <v>16</v>
      </c>
      <c r="F28" s="14" t="s">
        <v>34</v>
      </c>
      <c r="G28" s="14"/>
      <c r="H28" s="15"/>
      <c r="I28" s="9"/>
      <c r="J28" s="16"/>
      <c r="K28" s="9"/>
      <c r="L28" s="9"/>
      <c r="M28" s="17"/>
      <c r="N28" s="18"/>
      <c r="O28" s="9"/>
      <c r="P28" s="9"/>
      <c r="Q28" s="9"/>
      <c r="R28" s="15"/>
      <c r="S28" s="110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</row>
    <row r="29" spans="1:33" x14ac:dyDescent="0.25">
      <c r="A29" s="292"/>
      <c r="B29" s="295"/>
      <c r="C29" s="295"/>
      <c r="D29" s="14" t="s">
        <v>33</v>
      </c>
      <c r="E29" s="14" t="s">
        <v>16</v>
      </c>
      <c r="F29" s="14" t="s">
        <v>35</v>
      </c>
      <c r="G29" s="14"/>
      <c r="H29" s="15"/>
      <c r="I29" s="9"/>
      <c r="J29" s="16"/>
      <c r="K29" s="9"/>
      <c r="L29" s="9"/>
      <c r="M29" s="17"/>
      <c r="N29" s="18"/>
      <c r="O29" s="9"/>
      <c r="P29" s="9"/>
      <c r="Q29" s="9"/>
      <c r="R29" s="15"/>
    </row>
    <row r="30" spans="1:33" x14ac:dyDescent="0.25">
      <c r="A30" s="292"/>
      <c r="B30" s="295"/>
      <c r="C30" s="295"/>
      <c r="D30" s="14" t="s">
        <v>33</v>
      </c>
      <c r="E30" s="14" t="s">
        <v>16</v>
      </c>
      <c r="F30" s="25" t="s">
        <v>36</v>
      </c>
      <c r="G30" s="14" t="s">
        <v>19</v>
      </c>
      <c r="H30" s="15">
        <v>3500</v>
      </c>
      <c r="I30" s="9">
        <f t="shared" ref="I30:I33" si="2">+M30/H30</f>
        <v>176</v>
      </c>
      <c r="J30" s="16" t="s">
        <v>37</v>
      </c>
      <c r="K30" s="9"/>
      <c r="L30" s="9"/>
      <c r="M30" s="20">
        <v>616000</v>
      </c>
      <c r="N30" s="18"/>
      <c r="O30" s="22" t="s">
        <v>21</v>
      </c>
      <c r="P30" s="22" t="s">
        <v>21</v>
      </c>
      <c r="Q30" s="22" t="s">
        <v>21</v>
      </c>
      <c r="R30" s="23" t="s">
        <v>21</v>
      </c>
    </row>
    <row r="31" spans="1:33" x14ac:dyDescent="0.25">
      <c r="A31" s="292"/>
      <c r="B31" s="295"/>
      <c r="C31" s="295"/>
      <c r="D31" s="14" t="s">
        <v>33</v>
      </c>
      <c r="E31" s="14" t="s">
        <v>16</v>
      </c>
      <c r="F31" s="25" t="s">
        <v>38</v>
      </c>
      <c r="G31" s="14" t="s">
        <v>19</v>
      </c>
      <c r="H31" s="15">
        <v>2000</v>
      </c>
      <c r="I31" s="9">
        <f t="shared" si="2"/>
        <v>1848</v>
      </c>
      <c r="J31" s="16" t="s">
        <v>37</v>
      </c>
      <c r="K31" s="9"/>
      <c r="L31" s="9"/>
      <c r="M31" s="20">
        <v>3696000</v>
      </c>
      <c r="N31" s="18"/>
      <c r="O31" s="22" t="s">
        <v>21</v>
      </c>
      <c r="P31" s="22" t="s">
        <v>21</v>
      </c>
      <c r="Q31" s="22" t="s">
        <v>21</v>
      </c>
      <c r="R31" s="23" t="s">
        <v>21</v>
      </c>
    </row>
    <row r="32" spans="1:33" s="1" customFormat="1" x14ac:dyDescent="0.25">
      <c r="A32" s="292"/>
      <c r="B32" s="295"/>
      <c r="C32" s="295"/>
      <c r="D32" s="14" t="s">
        <v>33</v>
      </c>
      <c r="E32" s="14" t="s">
        <v>16</v>
      </c>
      <c r="F32" s="25" t="s">
        <v>39</v>
      </c>
      <c r="G32" s="14" t="s">
        <v>19</v>
      </c>
      <c r="H32" s="15">
        <v>750</v>
      </c>
      <c r="I32" s="9">
        <f t="shared" si="2"/>
        <v>176</v>
      </c>
      <c r="J32" s="16" t="s">
        <v>37</v>
      </c>
      <c r="K32" s="9"/>
      <c r="L32" s="9"/>
      <c r="M32" s="20">
        <v>132000</v>
      </c>
      <c r="N32" s="18"/>
      <c r="O32" s="22" t="s">
        <v>21</v>
      </c>
      <c r="P32" s="22" t="s">
        <v>21</v>
      </c>
      <c r="Q32" s="22" t="s">
        <v>21</v>
      </c>
      <c r="R32" s="23" t="s">
        <v>21</v>
      </c>
      <c r="S32" s="110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</row>
    <row r="33" spans="1:33" s="1" customFormat="1" x14ac:dyDescent="0.25">
      <c r="A33" s="292"/>
      <c r="B33" s="295"/>
      <c r="C33" s="295"/>
      <c r="D33" s="14" t="s">
        <v>33</v>
      </c>
      <c r="E33" s="14" t="s">
        <v>16</v>
      </c>
      <c r="F33" s="25" t="s">
        <v>40</v>
      </c>
      <c r="G33" s="14" t="s">
        <v>19</v>
      </c>
      <c r="H33" s="15">
        <v>750</v>
      </c>
      <c r="I33" s="9">
        <f t="shared" si="2"/>
        <v>1848</v>
      </c>
      <c r="J33" s="16" t="s">
        <v>37</v>
      </c>
      <c r="K33" s="9"/>
      <c r="L33" s="9"/>
      <c r="M33" s="20">
        <v>1386000</v>
      </c>
      <c r="N33" s="18"/>
      <c r="O33" s="22" t="s">
        <v>21</v>
      </c>
      <c r="P33" s="22" t="s">
        <v>21</v>
      </c>
      <c r="Q33" s="22" t="s">
        <v>21</v>
      </c>
      <c r="R33" s="23" t="s">
        <v>21</v>
      </c>
      <c r="S33" s="110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</row>
    <row r="34" spans="1:33" s="1" customFormat="1" x14ac:dyDescent="0.25">
      <c r="A34" s="292"/>
      <c r="B34" s="295"/>
      <c r="C34" s="295"/>
      <c r="D34" s="14"/>
      <c r="E34" s="14"/>
      <c r="F34" s="26"/>
      <c r="G34" s="26"/>
      <c r="H34" s="27"/>
      <c r="I34" s="9"/>
      <c r="J34" s="16"/>
      <c r="K34" s="9"/>
      <c r="L34" s="9"/>
      <c r="M34" s="20"/>
      <c r="N34" s="18"/>
      <c r="O34" s="9"/>
      <c r="P34" s="9"/>
      <c r="Q34" s="9"/>
      <c r="R34" s="15"/>
      <c r="S34" s="110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</row>
    <row r="35" spans="1:33" s="10" customFormat="1" x14ac:dyDescent="0.25">
      <c r="A35" s="292"/>
      <c r="B35" s="295"/>
      <c r="C35" s="295"/>
      <c r="D35" s="14" t="s">
        <v>201</v>
      </c>
      <c r="E35" s="15" t="s">
        <v>204</v>
      </c>
      <c r="F35" s="38" t="s">
        <v>202</v>
      </c>
      <c r="G35" s="15"/>
      <c r="H35" s="15"/>
      <c r="I35" s="9"/>
      <c r="J35" s="9"/>
      <c r="K35" s="9"/>
      <c r="L35" s="9"/>
      <c r="M35" s="314"/>
      <c r="N35" s="6"/>
      <c r="O35" s="315"/>
      <c r="P35" s="315"/>
      <c r="Q35" s="315"/>
      <c r="R35" s="316"/>
      <c r="S35" s="315"/>
    </row>
    <row r="36" spans="1:33" s="10" customFormat="1" x14ac:dyDescent="0.25">
      <c r="A36" s="292"/>
      <c r="B36" s="295"/>
      <c r="C36" s="295"/>
      <c r="D36" s="14" t="s">
        <v>201</v>
      </c>
      <c r="E36" s="15" t="s">
        <v>204</v>
      </c>
      <c r="F36" s="38" t="s">
        <v>203</v>
      </c>
      <c r="G36" s="15"/>
      <c r="H36" s="15"/>
      <c r="I36" s="9"/>
      <c r="J36" s="9"/>
      <c r="K36" s="9"/>
      <c r="L36" s="9"/>
      <c r="M36" s="314"/>
      <c r="N36" s="6"/>
      <c r="O36" s="315"/>
      <c r="P36" s="315"/>
      <c r="Q36" s="315"/>
      <c r="R36" s="316"/>
      <c r="S36" s="315"/>
    </row>
    <row r="37" spans="1:33" s="10" customFormat="1" x14ac:dyDescent="0.25">
      <c r="A37" s="292"/>
      <c r="B37" s="295"/>
      <c r="C37" s="295"/>
      <c r="D37" s="14" t="s">
        <v>201</v>
      </c>
      <c r="E37" s="15" t="s">
        <v>204</v>
      </c>
      <c r="F37" s="25" t="s">
        <v>208</v>
      </c>
      <c r="G37" s="15" t="s">
        <v>19</v>
      </c>
      <c r="H37" s="15">
        <v>3500</v>
      </c>
      <c r="I37" s="9">
        <f t="shared" ref="I37:I38" si="3">+M37/H37</f>
        <v>54</v>
      </c>
      <c r="J37" s="9" t="s">
        <v>67</v>
      </c>
      <c r="K37" s="9"/>
      <c r="L37" s="9"/>
      <c r="M37" s="314">
        <v>189000</v>
      </c>
      <c r="N37" s="21" t="s">
        <v>21</v>
      </c>
      <c r="O37" s="22" t="s">
        <v>21</v>
      </c>
      <c r="P37" s="22" t="s">
        <v>21</v>
      </c>
      <c r="Q37" s="22" t="s">
        <v>21</v>
      </c>
      <c r="R37" s="23" t="s">
        <v>21</v>
      </c>
      <c r="S37" s="315"/>
    </row>
    <row r="38" spans="1:33" s="10" customFormat="1" x14ac:dyDescent="0.25">
      <c r="A38" s="292"/>
      <c r="B38" s="295"/>
      <c r="C38" s="295"/>
      <c r="D38" s="14" t="s">
        <v>201</v>
      </c>
      <c r="E38" s="15" t="s">
        <v>204</v>
      </c>
      <c r="F38" s="25" t="s">
        <v>209</v>
      </c>
      <c r="G38" s="15" t="s">
        <v>19</v>
      </c>
      <c r="H38" s="15">
        <v>2000</v>
      </c>
      <c r="I38" s="9">
        <f t="shared" si="3"/>
        <v>54</v>
      </c>
      <c r="J38" s="9" t="s">
        <v>67</v>
      </c>
      <c r="K38" s="9"/>
      <c r="L38" s="9"/>
      <c r="M38" s="314">
        <f>54*2000</f>
        <v>108000</v>
      </c>
      <c r="N38" s="21" t="s">
        <v>21</v>
      </c>
      <c r="O38" s="22" t="s">
        <v>21</v>
      </c>
      <c r="P38" s="22" t="s">
        <v>21</v>
      </c>
      <c r="Q38" s="22" t="s">
        <v>21</v>
      </c>
      <c r="R38" s="23" t="s">
        <v>21</v>
      </c>
      <c r="S38" s="315"/>
    </row>
    <row r="39" spans="1:33" s="10" customFormat="1" x14ac:dyDescent="0.25">
      <c r="A39" s="292"/>
      <c r="B39" s="295"/>
      <c r="C39" s="295"/>
      <c r="D39" s="14"/>
      <c r="E39" s="15"/>
      <c r="F39" s="38" t="s">
        <v>212</v>
      </c>
      <c r="G39" s="15"/>
      <c r="H39" s="15"/>
      <c r="I39" s="9"/>
      <c r="J39" s="9"/>
      <c r="K39" s="9"/>
      <c r="L39" s="9"/>
      <c r="M39" s="314"/>
      <c r="N39" s="315"/>
      <c r="O39" s="315"/>
      <c r="P39" s="315"/>
      <c r="Q39" s="315"/>
      <c r="R39" s="316"/>
      <c r="S39" s="315"/>
    </row>
    <row r="40" spans="1:33" s="10" customFormat="1" x14ac:dyDescent="0.25">
      <c r="A40" s="292"/>
      <c r="B40" s="295"/>
      <c r="C40" s="295"/>
      <c r="D40" s="14" t="s">
        <v>201</v>
      </c>
      <c r="E40" s="15" t="s">
        <v>204</v>
      </c>
      <c r="F40" s="25" t="s">
        <v>213</v>
      </c>
      <c r="G40" s="15" t="s">
        <v>19</v>
      </c>
      <c r="H40" s="15">
        <v>4500</v>
      </c>
      <c r="I40" s="9">
        <f t="shared" ref="I40:I42" si="4">+M40/H40</f>
        <v>12</v>
      </c>
      <c r="J40" s="9" t="s">
        <v>205</v>
      </c>
      <c r="K40" s="9"/>
      <c r="L40" s="9"/>
      <c r="M40" s="314">
        <f>90000*60%</f>
        <v>54000</v>
      </c>
      <c r="N40" s="21" t="s">
        <v>21</v>
      </c>
      <c r="O40" s="22" t="s">
        <v>21</v>
      </c>
      <c r="P40" s="22" t="s">
        <v>21</v>
      </c>
      <c r="Q40" s="22" t="s">
        <v>21</v>
      </c>
      <c r="R40" s="23" t="s">
        <v>21</v>
      </c>
      <c r="S40" s="315"/>
    </row>
    <row r="41" spans="1:33" s="10" customFormat="1" x14ac:dyDescent="0.25">
      <c r="A41" s="292"/>
      <c r="B41" s="295"/>
      <c r="C41" s="295"/>
      <c r="D41" s="14" t="s">
        <v>201</v>
      </c>
      <c r="E41" s="15" t="s">
        <v>204</v>
      </c>
      <c r="F41" s="25" t="s">
        <v>217</v>
      </c>
      <c r="G41" s="15" t="s">
        <v>19</v>
      </c>
      <c r="H41" s="15">
        <v>700</v>
      </c>
      <c r="I41" s="9">
        <f t="shared" si="4"/>
        <v>60</v>
      </c>
      <c r="J41" s="9" t="s">
        <v>45</v>
      </c>
      <c r="K41" s="9"/>
      <c r="L41" s="9"/>
      <c r="M41" s="314">
        <f>70000*60%</f>
        <v>42000</v>
      </c>
      <c r="N41" s="21" t="s">
        <v>21</v>
      </c>
      <c r="O41" s="22" t="s">
        <v>21</v>
      </c>
      <c r="P41" s="22" t="s">
        <v>21</v>
      </c>
      <c r="Q41" s="22" t="s">
        <v>21</v>
      </c>
      <c r="R41" s="23" t="s">
        <v>21</v>
      </c>
      <c r="S41" s="315"/>
    </row>
    <row r="42" spans="1:33" s="10" customFormat="1" x14ac:dyDescent="0.25">
      <c r="A42" s="292"/>
      <c r="B42" s="295"/>
      <c r="C42" s="295"/>
      <c r="D42" s="14" t="s">
        <v>201</v>
      </c>
      <c r="E42" s="15" t="s">
        <v>204</v>
      </c>
      <c r="F42" s="25" t="s">
        <v>216</v>
      </c>
      <c r="G42" s="15" t="s">
        <v>19</v>
      </c>
      <c r="H42" s="15">
        <v>150</v>
      </c>
      <c r="I42" s="9">
        <f t="shared" si="4"/>
        <v>153.33333333333334</v>
      </c>
      <c r="J42" s="9" t="s">
        <v>45</v>
      </c>
      <c r="K42" s="9"/>
      <c r="L42" s="9"/>
      <c r="M42" s="314">
        <v>23000</v>
      </c>
      <c r="N42" s="21" t="s">
        <v>21</v>
      </c>
      <c r="O42" s="22" t="s">
        <v>21</v>
      </c>
      <c r="P42" s="22" t="s">
        <v>21</v>
      </c>
      <c r="Q42" s="22" t="s">
        <v>21</v>
      </c>
      <c r="R42" s="23" t="s">
        <v>21</v>
      </c>
      <c r="S42" s="315"/>
    </row>
    <row r="43" spans="1:33" s="1" customFormat="1" x14ac:dyDescent="0.25">
      <c r="A43" s="292"/>
      <c r="B43" s="295"/>
      <c r="C43" s="295"/>
      <c r="D43" s="14" t="s">
        <v>33</v>
      </c>
      <c r="E43" s="14" t="s">
        <v>16</v>
      </c>
      <c r="F43" s="25" t="s">
        <v>210</v>
      </c>
      <c r="G43" s="14" t="s">
        <v>19</v>
      </c>
      <c r="H43" s="15">
        <v>25000</v>
      </c>
      <c r="I43" s="9">
        <f>+M43/H43</f>
        <v>7</v>
      </c>
      <c r="J43" s="16" t="s">
        <v>20</v>
      </c>
      <c r="K43" s="9"/>
      <c r="L43" s="9"/>
      <c r="M43" s="20">
        <v>175000</v>
      </c>
      <c r="N43" s="18"/>
      <c r="O43" s="22" t="s">
        <v>21</v>
      </c>
      <c r="P43" s="22" t="s">
        <v>21</v>
      </c>
      <c r="Q43" s="22" t="s">
        <v>21</v>
      </c>
      <c r="R43" s="23" t="s">
        <v>21</v>
      </c>
      <c r="S43" s="110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</row>
    <row r="44" spans="1:33" x14ac:dyDescent="0.25">
      <c r="A44" s="292"/>
      <c r="B44" s="295"/>
      <c r="C44" s="295"/>
      <c r="D44" s="14" t="s">
        <v>33</v>
      </c>
      <c r="E44" s="14" t="s">
        <v>16</v>
      </c>
      <c r="F44" s="25" t="s">
        <v>211</v>
      </c>
      <c r="G44" s="14" t="s">
        <v>19</v>
      </c>
      <c r="H44" s="15">
        <v>20000</v>
      </c>
      <c r="I44" s="9">
        <f>+M44/H44</f>
        <v>8</v>
      </c>
      <c r="J44" s="16" t="s">
        <v>20</v>
      </c>
      <c r="K44" s="9"/>
      <c r="L44" s="9"/>
      <c r="M44" s="20">
        <v>160000</v>
      </c>
      <c r="N44" s="18"/>
      <c r="O44" s="22" t="s">
        <v>21</v>
      </c>
      <c r="P44" s="22" t="s">
        <v>21</v>
      </c>
      <c r="Q44" s="22" t="s">
        <v>21</v>
      </c>
      <c r="R44" s="23" t="s">
        <v>21</v>
      </c>
    </row>
    <row r="45" spans="1:33" s="10" customFormat="1" ht="6.75" customHeight="1" x14ac:dyDescent="0.25">
      <c r="A45" s="292"/>
      <c r="B45" s="295"/>
      <c r="C45" s="295"/>
      <c r="D45" s="14"/>
      <c r="E45" s="14"/>
      <c r="F45" s="38"/>
      <c r="G45" s="15"/>
      <c r="H45" s="317"/>
      <c r="I45" s="9"/>
      <c r="J45" s="9"/>
      <c r="K45" s="9"/>
      <c r="L45" s="9"/>
      <c r="M45" s="314"/>
      <c r="N45" s="315"/>
      <c r="O45" s="315"/>
      <c r="P45" s="315"/>
      <c r="Q45" s="315"/>
      <c r="R45" s="316"/>
      <c r="S45" s="315"/>
    </row>
    <row r="46" spans="1:33" x14ac:dyDescent="0.25">
      <c r="A46" s="292"/>
      <c r="B46" s="295"/>
      <c r="C46" s="295"/>
      <c r="D46" s="14" t="s">
        <v>41</v>
      </c>
      <c r="E46" s="14" t="s">
        <v>16</v>
      </c>
      <c r="F46" s="38" t="s">
        <v>42</v>
      </c>
      <c r="G46" s="14"/>
      <c r="H46" s="15"/>
      <c r="I46" s="9"/>
      <c r="J46" s="16"/>
      <c r="K46" s="9"/>
      <c r="L46" s="9"/>
      <c r="M46" s="17"/>
      <c r="N46" s="18"/>
      <c r="O46" s="9"/>
      <c r="P46" s="9"/>
      <c r="Q46" s="9"/>
      <c r="R46" s="15"/>
    </row>
    <row r="47" spans="1:33" x14ac:dyDescent="0.25">
      <c r="A47" s="292"/>
      <c r="B47" s="295"/>
      <c r="C47" s="295"/>
      <c r="D47" s="14" t="s">
        <v>41</v>
      </c>
      <c r="E47" s="14" t="s">
        <v>16</v>
      </c>
      <c r="F47" s="38" t="s">
        <v>43</v>
      </c>
      <c r="G47" s="14"/>
      <c r="H47" s="15"/>
      <c r="I47" s="9"/>
      <c r="J47" s="16"/>
      <c r="K47" s="9"/>
      <c r="L47" s="9"/>
      <c r="M47" s="17"/>
      <c r="N47" s="18"/>
      <c r="O47" s="9"/>
      <c r="P47" s="9"/>
      <c r="Q47" s="9"/>
      <c r="R47" s="15"/>
    </row>
    <row r="48" spans="1:33" x14ac:dyDescent="0.25">
      <c r="A48" s="292"/>
      <c r="B48" s="295"/>
      <c r="C48" s="295"/>
      <c r="D48" s="14" t="s">
        <v>41</v>
      </c>
      <c r="E48" s="14" t="s">
        <v>16</v>
      </c>
      <c r="F48" s="25" t="s">
        <v>207</v>
      </c>
      <c r="G48" s="14" t="s">
        <v>19</v>
      </c>
      <c r="H48" s="15">
        <v>3500</v>
      </c>
      <c r="I48" s="9">
        <f t="shared" ref="I48" si="5">+M48/H48</f>
        <v>54</v>
      </c>
      <c r="J48" s="16" t="s">
        <v>37</v>
      </c>
      <c r="K48" s="9"/>
      <c r="L48" s="9"/>
      <c r="M48" s="20">
        <f>54*3500</f>
        <v>189000</v>
      </c>
      <c r="N48" s="21" t="s">
        <v>21</v>
      </c>
      <c r="O48" s="22" t="s">
        <v>21</v>
      </c>
      <c r="P48" s="22" t="s">
        <v>21</v>
      </c>
      <c r="Q48" s="22" t="s">
        <v>21</v>
      </c>
      <c r="R48" s="23" t="s">
        <v>21</v>
      </c>
    </row>
    <row r="49" spans="1:26" ht="13.5" customHeight="1" x14ac:dyDescent="0.25">
      <c r="A49" s="292"/>
      <c r="B49" s="295"/>
      <c r="C49" s="295"/>
      <c r="D49" s="14" t="s">
        <v>41</v>
      </c>
      <c r="E49" s="14" t="s">
        <v>16</v>
      </c>
      <c r="F49" s="38" t="s">
        <v>215</v>
      </c>
      <c r="G49" s="14"/>
      <c r="H49" s="15"/>
      <c r="I49" s="9"/>
      <c r="J49" s="16"/>
      <c r="K49" s="9"/>
      <c r="L49" s="9"/>
      <c r="M49" s="17"/>
      <c r="N49" s="18"/>
      <c r="O49" s="9"/>
      <c r="P49" s="9"/>
      <c r="Q49" s="9"/>
      <c r="R49" s="15"/>
    </row>
    <row r="50" spans="1:26" ht="13.5" customHeight="1" x14ac:dyDescent="0.25">
      <c r="A50" s="292"/>
      <c r="B50" s="295"/>
      <c r="C50" s="295"/>
      <c r="D50" s="14" t="s">
        <v>41</v>
      </c>
      <c r="E50" s="14" t="s">
        <v>16</v>
      </c>
      <c r="F50" s="25" t="s">
        <v>213</v>
      </c>
      <c r="G50" s="14" t="s">
        <v>19</v>
      </c>
      <c r="H50" s="15">
        <v>4500</v>
      </c>
      <c r="I50" s="291">
        <f t="shared" ref="I50:I53" si="6">+M50/H50</f>
        <v>8</v>
      </c>
      <c r="J50" s="16" t="s">
        <v>44</v>
      </c>
      <c r="K50" s="9"/>
      <c r="L50" s="9"/>
      <c r="M50" s="20">
        <f>90000*40%</f>
        <v>36000</v>
      </c>
      <c r="N50" s="21" t="s">
        <v>21</v>
      </c>
      <c r="O50" s="22" t="s">
        <v>21</v>
      </c>
      <c r="P50" s="22" t="s">
        <v>21</v>
      </c>
      <c r="Q50" s="22" t="s">
        <v>21</v>
      </c>
      <c r="R50" s="23" t="s">
        <v>21</v>
      </c>
    </row>
    <row r="51" spans="1:26" ht="13.5" customHeight="1" x14ac:dyDescent="0.25">
      <c r="A51" s="292"/>
      <c r="B51" s="295"/>
      <c r="C51" s="295"/>
      <c r="D51" s="14" t="s">
        <v>41</v>
      </c>
      <c r="E51" s="14" t="s">
        <v>16</v>
      </c>
      <c r="F51" s="25" t="s">
        <v>217</v>
      </c>
      <c r="G51" s="14" t="s">
        <v>19</v>
      </c>
      <c r="H51" s="15">
        <v>700</v>
      </c>
      <c r="I51" s="291">
        <f t="shared" si="6"/>
        <v>40</v>
      </c>
      <c r="J51" s="16" t="s">
        <v>45</v>
      </c>
      <c r="K51" s="9"/>
      <c r="L51" s="9"/>
      <c r="M51" s="20">
        <f>70000*40%</f>
        <v>28000</v>
      </c>
      <c r="N51" s="21" t="s">
        <v>21</v>
      </c>
      <c r="O51" s="22" t="s">
        <v>21</v>
      </c>
      <c r="P51" s="22" t="s">
        <v>21</v>
      </c>
      <c r="Q51" s="22" t="s">
        <v>21</v>
      </c>
      <c r="R51" s="23" t="s">
        <v>21</v>
      </c>
    </row>
    <row r="52" spans="1:26" ht="13.5" customHeight="1" x14ac:dyDescent="0.25">
      <c r="A52" s="292"/>
      <c r="B52" s="295"/>
      <c r="C52" s="295"/>
      <c r="D52" s="14" t="s">
        <v>41</v>
      </c>
      <c r="E52" s="14" t="s">
        <v>16</v>
      </c>
      <c r="F52" s="25" t="s">
        <v>216</v>
      </c>
      <c r="G52" s="14" t="s">
        <v>19</v>
      </c>
      <c r="H52" s="15">
        <v>250</v>
      </c>
      <c r="I52" s="291">
        <f t="shared" si="6"/>
        <v>265</v>
      </c>
      <c r="J52" s="16" t="s">
        <v>45</v>
      </c>
      <c r="K52" s="9"/>
      <c r="L52" s="9"/>
      <c r="M52" s="20">
        <f>265*250</f>
        <v>66250</v>
      </c>
      <c r="N52" s="21" t="s">
        <v>21</v>
      </c>
      <c r="O52" s="22" t="s">
        <v>21</v>
      </c>
      <c r="P52" s="22" t="s">
        <v>21</v>
      </c>
      <c r="Q52" s="22" t="s">
        <v>21</v>
      </c>
      <c r="R52" s="23" t="s">
        <v>21</v>
      </c>
    </row>
    <row r="53" spans="1:26" ht="13.5" customHeight="1" x14ac:dyDescent="0.25">
      <c r="C53" s="292"/>
      <c r="D53" s="14" t="s">
        <v>41</v>
      </c>
      <c r="E53" s="14" t="s">
        <v>16</v>
      </c>
      <c r="F53" s="25" t="s">
        <v>214</v>
      </c>
      <c r="G53" s="14" t="s">
        <v>19</v>
      </c>
      <c r="H53" s="15">
        <v>1500</v>
      </c>
      <c r="I53" s="291">
        <f t="shared" si="6"/>
        <v>15</v>
      </c>
      <c r="J53" s="16" t="s">
        <v>20</v>
      </c>
      <c r="K53" s="9"/>
      <c r="L53" s="9"/>
      <c r="M53" s="20">
        <v>22500</v>
      </c>
      <c r="N53" s="21" t="s">
        <v>21</v>
      </c>
      <c r="O53" s="22" t="s">
        <v>21</v>
      </c>
      <c r="P53" s="22" t="s">
        <v>21</v>
      </c>
      <c r="Q53" s="22" t="s">
        <v>21</v>
      </c>
      <c r="R53" s="23" t="s">
        <v>21</v>
      </c>
      <c r="S53" s="318"/>
    </row>
    <row r="54" spans="1:26" x14ac:dyDescent="0.25">
      <c r="C54" s="292"/>
      <c r="D54" s="14"/>
      <c r="E54" s="14"/>
      <c r="F54" s="14"/>
      <c r="G54" s="14"/>
      <c r="H54" s="15"/>
      <c r="I54" s="9"/>
      <c r="J54" s="16"/>
      <c r="K54" s="9"/>
      <c r="L54" s="9"/>
      <c r="M54" s="17"/>
      <c r="N54" s="18"/>
      <c r="O54" s="9"/>
      <c r="P54" s="9"/>
      <c r="Q54" s="9"/>
      <c r="R54" s="15"/>
      <c r="S54" s="318"/>
    </row>
    <row r="55" spans="1:26" ht="13.5" customHeight="1" thickBot="1" x14ac:dyDescent="0.3">
      <c r="C55" s="292"/>
      <c r="D55" s="28" t="s">
        <v>46</v>
      </c>
      <c r="E55" s="14" t="s">
        <v>16</v>
      </c>
      <c r="F55" s="14" t="s">
        <v>47</v>
      </c>
      <c r="G55" s="14" t="s">
        <v>19</v>
      </c>
      <c r="H55" s="15">
        <v>25</v>
      </c>
      <c r="I55" s="9">
        <f>+M55/H55</f>
        <v>18625</v>
      </c>
      <c r="J55" s="16" t="s">
        <v>48</v>
      </c>
      <c r="K55" s="9"/>
      <c r="L55" s="9"/>
      <c r="M55" s="20">
        <v>465625</v>
      </c>
      <c r="N55" s="18"/>
      <c r="O55" s="22" t="s">
        <v>21</v>
      </c>
      <c r="P55" s="22" t="s">
        <v>21</v>
      </c>
      <c r="Q55" s="22" t="s">
        <v>21</v>
      </c>
      <c r="R55" s="15"/>
      <c r="S55" s="318"/>
    </row>
    <row r="56" spans="1:26" ht="14.25" thickTop="1" thickBot="1" x14ac:dyDescent="0.3">
      <c r="C56" s="292"/>
      <c r="D56" s="29"/>
      <c r="E56" s="30"/>
      <c r="F56" s="31"/>
      <c r="G56" s="29"/>
      <c r="H56" s="32"/>
      <c r="I56" s="30"/>
      <c r="J56" s="30"/>
      <c r="K56" s="30"/>
      <c r="L56" s="30"/>
      <c r="M56" s="290">
        <f>SUM(M13:M55)</f>
        <v>8038375</v>
      </c>
      <c r="N56" s="29"/>
      <c r="O56" s="30"/>
      <c r="P56" s="30"/>
      <c r="Q56" s="30"/>
      <c r="R56" s="31"/>
      <c r="S56" s="318"/>
    </row>
    <row r="57" spans="1:26" ht="13.5" thickTop="1" x14ac:dyDescent="0.25">
      <c r="C57" s="292"/>
      <c r="D57" s="9"/>
      <c r="E57" s="9"/>
      <c r="F57" s="9"/>
      <c r="G57" s="9"/>
      <c r="H57" s="33"/>
      <c r="I57" s="9"/>
      <c r="J57" s="9"/>
      <c r="K57" s="9"/>
      <c r="L57" s="9"/>
      <c r="M57" s="289"/>
      <c r="N57" s="9"/>
      <c r="O57" s="9"/>
      <c r="P57" s="9"/>
      <c r="Q57" s="9"/>
      <c r="R57" s="9"/>
      <c r="S57" s="306"/>
    </row>
    <row r="58" spans="1:26" x14ac:dyDescent="0.25">
      <c r="C58" s="292"/>
      <c r="D58" s="9"/>
      <c r="E58" s="9"/>
      <c r="F58" s="9"/>
      <c r="G58" s="9"/>
      <c r="H58" s="33"/>
      <c r="I58" s="9"/>
      <c r="J58" s="9"/>
      <c r="K58" s="9"/>
      <c r="L58" s="9"/>
      <c r="M58" s="289"/>
      <c r="N58" s="9"/>
      <c r="O58" s="9"/>
      <c r="P58" s="9"/>
      <c r="Q58" s="9"/>
      <c r="R58" s="9"/>
    </row>
    <row r="59" spans="1:26" x14ac:dyDescent="0.25">
      <c r="B59" s="590"/>
      <c r="C59" s="590"/>
      <c r="D59" s="9"/>
      <c r="E59" s="9"/>
      <c r="F59" s="9"/>
      <c r="G59" s="9"/>
      <c r="H59" s="33"/>
      <c r="I59" s="9"/>
      <c r="J59" s="9"/>
      <c r="K59" s="9"/>
      <c r="L59" s="9"/>
      <c r="M59" s="10"/>
      <c r="N59" s="9"/>
      <c r="O59" s="9"/>
      <c r="P59" s="9"/>
      <c r="Q59" s="9"/>
      <c r="R59" s="9"/>
    </row>
    <row r="60" spans="1:26" x14ac:dyDescent="0.25">
      <c r="B60" s="293"/>
      <c r="C60" s="294"/>
      <c r="D60" s="591" t="s">
        <v>0</v>
      </c>
      <c r="E60" s="591"/>
      <c r="F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</row>
    <row r="61" spans="1:26" s="10" customFormat="1" x14ac:dyDescent="0.25">
      <c r="A61" s="292"/>
      <c r="B61" s="295"/>
      <c r="C61" s="295"/>
      <c r="D61" s="591" t="s">
        <v>1</v>
      </c>
      <c r="E61" s="591"/>
      <c r="F61" s="591"/>
      <c r="G61" s="591"/>
      <c r="H61" s="591"/>
      <c r="I61" s="591"/>
      <c r="J61" s="591"/>
      <c r="K61" s="591"/>
      <c r="L61" s="591"/>
      <c r="M61" s="591"/>
      <c r="N61" s="591"/>
      <c r="O61" s="591"/>
      <c r="P61" s="591"/>
      <c r="Q61" s="591"/>
      <c r="R61" s="591"/>
    </row>
    <row r="62" spans="1:26" x14ac:dyDescent="0.25">
      <c r="A62" s="292"/>
      <c r="B62" s="295"/>
      <c r="C62" s="295"/>
      <c r="D62" s="591" t="s">
        <v>2</v>
      </c>
      <c r="E62" s="591"/>
      <c r="F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T62" s="297"/>
      <c r="U62" s="297"/>
      <c r="V62" s="297"/>
      <c r="W62" s="297"/>
      <c r="X62" s="297"/>
      <c r="Y62" s="297"/>
      <c r="Z62" s="297"/>
    </row>
    <row r="63" spans="1:26" x14ac:dyDescent="0.25">
      <c r="A63" s="292"/>
      <c r="B63" s="295"/>
      <c r="C63" s="295"/>
      <c r="D63" s="591" t="s">
        <v>3</v>
      </c>
      <c r="E63" s="591"/>
      <c r="F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T63" s="297"/>
      <c r="U63" s="297"/>
      <c r="V63" s="297"/>
      <c r="W63" s="297"/>
      <c r="X63" s="297"/>
      <c r="Y63" s="297"/>
      <c r="Z63" s="297"/>
    </row>
    <row r="64" spans="1:26" x14ac:dyDescent="0.25">
      <c r="A64" s="292"/>
      <c r="B64" s="295"/>
      <c r="C64" s="295"/>
      <c r="D64" s="592" t="s">
        <v>4</v>
      </c>
      <c r="E64" s="592"/>
      <c r="F64" s="592"/>
      <c r="G64" s="592"/>
      <c r="H64" s="592"/>
      <c r="I64" s="592"/>
      <c r="J64" s="592"/>
      <c r="K64" s="592"/>
      <c r="L64" s="592"/>
      <c r="M64" s="592"/>
      <c r="N64" s="592"/>
      <c r="O64" s="592"/>
      <c r="P64" s="592"/>
      <c r="Q64" s="592"/>
      <c r="R64" s="592"/>
      <c r="T64" s="297"/>
      <c r="U64" s="297"/>
      <c r="V64" s="297"/>
      <c r="W64" s="297"/>
      <c r="X64" s="297"/>
      <c r="Y64" s="297"/>
      <c r="Z64" s="297"/>
    </row>
    <row r="65" spans="1:28" ht="13.5" thickBot="1" x14ac:dyDescent="0.3">
      <c r="A65" s="292"/>
      <c r="B65" s="295"/>
      <c r="C65" s="295"/>
      <c r="D65" s="307" t="str">
        <f>+D9</f>
        <v>Propinsi Aceh</v>
      </c>
      <c r="E65" s="9"/>
      <c r="F65" s="9"/>
      <c r="G65" s="9"/>
      <c r="H65" s="33"/>
      <c r="I65" s="9"/>
      <c r="J65" s="9"/>
      <c r="K65" s="9"/>
      <c r="L65" s="9"/>
      <c r="M65" s="10"/>
      <c r="N65" s="9"/>
      <c r="O65" s="9"/>
      <c r="P65" s="9"/>
      <c r="Q65" s="9"/>
      <c r="R65" s="9"/>
    </row>
    <row r="66" spans="1:28" ht="13.5" thickTop="1" x14ac:dyDescent="0.25">
      <c r="A66" s="292"/>
      <c r="B66" s="295"/>
      <c r="C66" s="295"/>
      <c r="D66" s="593" t="s">
        <v>6</v>
      </c>
      <c r="E66" s="595" t="s">
        <v>7</v>
      </c>
      <c r="F66" s="597"/>
      <c r="G66" s="599" t="s">
        <v>9</v>
      </c>
      <c r="H66" s="599" t="s">
        <v>10</v>
      </c>
      <c r="I66" s="601" t="s">
        <v>11</v>
      </c>
      <c r="J66" s="601"/>
      <c r="K66" s="601"/>
      <c r="L66" s="601"/>
      <c r="M66" s="602"/>
      <c r="N66" s="603"/>
      <c r="O66" s="604"/>
      <c r="P66" s="604"/>
      <c r="Q66" s="604"/>
      <c r="R66" s="605"/>
    </row>
    <row r="67" spans="1:28" x14ac:dyDescent="0.25">
      <c r="A67" s="292"/>
      <c r="B67" s="295"/>
      <c r="C67" s="295"/>
      <c r="D67" s="594"/>
      <c r="E67" s="596"/>
      <c r="F67" s="598"/>
      <c r="G67" s="600"/>
      <c r="H67" s="600"/>
      <c r="I67" s="606" t="s">
        <v>13</v>
      </c>
      <c r="J67" s="607"/>
      <c r="K67" s="322"/>
      <c r="L67" s="322"/>
      <c r="M67" s="308" t="s">
        <v>14</v>
      </c>
      <c r="N67" s="288">
        <v>2017</v>
      </c>
      <c r="O67" s="309">
        <v>2018</v>
      </c>
      <c r="P67" s="309">
        <v>2019</v>
      </c>
      <c r="Q67" s="309">
        <v>2020</v>
      </c>
      <c r="R67" s="310">
        <v>2021</v>
      </c>
    </row>
    <row r="68" spans="1:28" ht="13.5" thickBot="1" x14ac:dyDescent="0.3">
      <c r="A68" s="292"/>
      <c r="B68" s="295"/>
      <c r="C68" s="295"/>
      <c r="D68" s="296">
        <v>1</v>
      </c>
      <c r="E68" s="311">
        <v>2</v>
      </c>
      <c r="F68" s="312">
        <v>3</v>
      </c>
      <c r="G68" s="312">
        <v>4</v>
      </c>
      <c r="H68" s="312">
        <v>5</v>
      </c>
      <c r="I68" s="588">
        <v>6</v>
      </c>
      <c r="J68" s="589"/>
      <c r="K68" s="323"/>
      <c r="L68" s="323"/>
      <c r="M68" s="313">
        <v>7</v>
      </c>
      <c r="N68" s="583">
        <v>8</v>
      </c>
      <c r="O68" s="585"/>
      <c r="P68" s="585"/>
      <c r="Q68" s="585"/>
      <c r="R68" s="584"/>
    </row>
    <row r="69" spans="1:28" ht="13.5" thickTop="1" x14ac:dyDescent="0.25">
      <c r="A69" s="292"/>
      <c r="B69" s="295"/>
      <c r="C69" s="295"/>
      <c r="D69" s="14" t="s">
        <v>15</v>
      </c>
      <c r="E69" s="14" t="s">
        <v>49</v>
      </c>
      <c r="F69" s="299" t="s">
        <v>17</v>
      </c>
      <c r="G69" s="14"/>
      <c r="H69" s="15"/>
      <c r="I69" s="9"/>
      <c r="J69" s="16"/>
      <c r="K69" s="9"/>
      <c r="L69" s="9"/>
      <c r="M69" s="17"/>
      <c r="N69" s="18"/>
      <c r="O69" s="9"/>
      <c r="P69" s="9"/>
      <c r="Q69" s="9"/>
      <c r="R69" s="15"/>
    </row>
    <row r="70" spans="1:28" x14ac:dyDescent="0.25">
      <c r="A70" s="292"/>
      <c r="B70" s="295"/>
      <c r="C70" s="295"/>
      <c r="D70" s="14" t="s">
        <v>15</v>
      </c>
      <c r="E70" s="14" t="s">
        <v>49</v>
      </c>
      <c r="F70" s="25" t="s">
        <v>50</v>
      </c>
      <c r="G70" s="14" t="s">
        <v>19</v>
      </c>
      <c r="H70" s="15">
        <v>70000</v>
      </c>
      <c r="I70" s="9">
        <f t="shared" ref="I70:I71" si="7">+M70/H70</f>
        <v>1</v>
      </c>
      <c r="J70" s="16" t="s">
        <v>20</v>
      </c>
      <c r="K70" s="9"/>
      <c r="L70" s="9"/>
      <c r="M70" s="20">
        <v>70000</v>
      </c>
      <c r="N70" s="18"/>
      <c r="O70" s="22" t="s">
        <v>21</v>
      </c>
      <c r="P70" s="22" t="s">
        <v>21</v>
      </c>
      <c r="Q70" s="9"/>
      <c r="R70" s="15"/>
    </row>
    <row r="71" spans="1:28" x14ac:dyDescent="0.25">
      <c r="A71" s="292"/>
      <c r="B71" s="295"/>
      <c r="C71" s="295"/>
      <c r="D71" s="14" t="s">
        <v>15</v>
      </c>
      <c r="E71" s="14" t="s">
        <v>49</v>
      </c>
      <c r="F71" s="25" t="s">
        <v>51</v>
      </c>
      <c r="G71" s="14" t="s">
        <v>19</v>
      </c>
      <c r="H71" s="15">
        <v>10000</v>
      </c>
      <c r="I71" s="9">
        <f t="shared" si="7"/>
        <v>4</v>
      </c>
      <c r="J71" s="16" t="s">
        <v>20</v>
      </c>
      <c r="K71" s="9"/>
      <c r="L71" s="9"/>
      <c r="M71" s="20">
        <v>40000</v>
      </c>
      <c r="N71" s="18"/>
      <c r="O71" s="22" t="s">
        <v>21</v>
      </c>
      <c r="P71" s="22" t="s">
        <v>21</v>
      </c>
      <c r="Q71" s="22" t="s">
        <v>21</v>
      </c>
      <c r="R71" s="23" t="s">
        <v>21</v>
      </c>
    </row>
    <row r="72" spans="1:28" x14ac:dyDescent="0.25">
      <c r="A72" s="292"/>
      <c r="B72" s="295"/>
      <c r="C72" s="295"/>
      <c r="D72" s="14" t="s">
        <v>15</v>
      </c>
      <c r="E72" s="14" t="s">
        <v>49</v>
      </c>
      <c r="F72" s="14"/>
      <c r="G72" s="14"/>
      <c r="H72" s="15"/>
      <c r="I72" s="9"/>
      <c r="J72" s="16"/>
      <c r="K72" s="9"/>
      <c r="L72" s="9"/>
      <c r="M72" s="17"/>
      <c r="N72" s="18"/>
      <c r="O72" s="9"/>
      <c r="P72" s="9"/>
      <c r="Q72" s="9"/>
      <c r="R72" s="15"/>
    </row>
    <row r="73" spans="1:28" x14ac:dyDescent="0.25">
      <c r="A73" s="292"/>
      <c r="B73" s="295"/>
      <c r="C73" s="295"/>
      <c r="D73" s="14" t="s">
        <v>24</v>
      </c>
      <c r="E73" s="14" t="s">
        <v>49</v>
      </c>
      <c r="F73" s="14" t="s">
        <v>52</v>
      </c>
      <c r="G73" s="14"/>
      <c r="H73" s="15"/>
      <c r="I73" s="9"/>
      <c r="J73" s="16"/>
      <c r="K73" s="9"/>
      <c r="L73" s="9"/>
      <c r="M73" s="17"/>
      <c r="N73" s="18"/>
      <c r="O73" s="9"/>
      <c r="P73" s="9"/>
      <c r="Q73" s="9"/>
      <c r="R73" s="15"/>
    </row>
    <row r="74" spans="1:28" x14ac:dyDescent="0.25">
      <c r="A74" s="292"/>
      <c r="B74" s="295"/>
      <c r="C74" s="295"/>
      <c r="D74" s="14" t="s">
        <v>24</v>
      </c>
      <c r="E74" s="14" t="s">
        <v>49</v>
      </c>
      <c r="F74" s="36" t="s">
        <v>53</v>
      </c>
      <c r="G74" s="14" t="s">
        <v>19</v>
      </c>
      <c r="H74" s="15">
        <v>100000</v>
      </c>
      <c r="I74" s="9">
        <f t="shared" ref="I74:I77" si="8">+M74/H74</f>
        <v>1</v>
      </c>
      <c r="J74" s="16" t="s">
        <v>20</v>
      </c>
      <c r="K74" s="9"/>
      <c r="L74" s="9"/>
      <c r="M74" s="20">
        <v>100000</v>
      </c>
      <c r="N74" s="21" t="s">
        <v>21</v>
      </c>
      <c r="O74" s="22" t="s">
        <v>21</v>
      </c>
      <c r="P74" s="22" t="s">
        <v>21</v>
      </c>
      <c r="Q74" s="9"/>
      <c r="R74" s="15"/>
    </row>
    <row r="75" spans="1:28" x14ac:dyDescent="0.25">
      <c r="A75" s="292"/>
      <c r="B75" s="295"/>
      <c r="C75" s="295"/>
      <c r="D75" s="14" t="s">
        <v>24</v>
      </c>
      <c r="E75" s="14" t="s">
        <v>49</v>
      </c>
      <c r="F75" s="36" t="s">
        <v>54</v>
      </c>
      <c r="G75" s="14" t="s">
        <v>19</v>
      </c>
      <c r="H75" s="15">
        <v>50000</v>
      </c>
      <c r="I75" s="9">
        <f t="shared" si="8"/>
        <v>1</v>
      </c>
      <c r="J75" s="16" t="s">
        <v>20</v>
      </c>
      <c r="K75" s="9"/>
      <c r="L75" s="9"/>
      <c r="M75" s="20">
        <v>50000</v>
      </c>
      <c r="N75" s="18"/>
      <c r="O75" s="22" t="s">
        <v>21</v>
      </c>
      <c r="P75" s="22" t="s">
        <v>21</v>
      </c>
      <c r="Q75" s="9"/>
      <c r="R75" s="15"/>
    </row>
    <row r="76" spans="1:28" x14ac:dyDescent="0.25">
      <c r="A76" s="292"/>
      <c r="B76" s="295"/>
      <c r="C76" s="295"/>
      <c r="D76" s="14" t="s">
        <v>24</v>
      </c>
      <c r="E76" s="14" t="s">
        <v>49</v>
      </c>
      <c r="F76" s="36" t="s">
        <v>55</v>
      </c>
      <c r="G76" s="14" t="s">
        <v>19</v>
      </c>
      <c r="H76" s="15">
        <v>10000</v>
      </c>
      <c r="I76" s="9">
        <f t="shared" si="8"/>
        <v>2</v>
      </c>
      <c r="J76" s="16" t="s">
        <v>20</v>
      </c>
      <c r="K76" s="9"/>
      <c r="L76" s="9"/>
      <c r="M76" s="20">
        <v>20000</v>
      </c>
      <c r="N76" s="18"/>
      <c r="O76" s="22" t="s">
        <v>21</v>
      </c>
      <c r="P76" s="9"/>
      <c r="Q76" s="9"/>
      <c r="R76" s="23" t="s">
        <v>21</v>
      </c>
    </row>
    <row r="77" spans="1:28" x14ac:dyDescent="0.25">
      <c r="A77" s="292"/>
      <c r="B77" s="295"/>
      <c r="C77" s="295"/>
      <c r="D77" s="14" t="s">
        <v>24</v>
      </c>
      <c r="E77" s="14" t="s">
        <v>49</v>
      </c>
      <c r="F77" s="36" t="s">
        <v>56</v>
      </c>
      <c r="G77" s="14" t="s">
        <v>19</v>
      </c>
      <c r="H77" s="15">
        <v>100000</v>
      </c>
      <c r="I77" s="9">
        <f t="shared" si="8"/>
        <v>1</v>
      </c>
      <c r="J77" s="16" t="s">
        <v>20</v>
      </c>
      <c r="K77" s="9"/>
      <c r="L77" s="9"/>
      <c r="M77" s="20">
        <v>100000</v>
      </c>
      <c r="N77" s="18"/>
      <c r="O77" s="22" t="s">
        <v>21</v>
      </c>
      <c r="P77" s="22" t="s">
        <v>21</v>
      </c>
      <c r="Q77" s="9"/>
      <c r="R77" s="15"/>
      <c r="T77" s="297"/>
      <c r="U77" s="297"/>
      <c r="V77" s="297"/>
      <c r="W77" s="297"/>
      <c r="X77" s="297"/>
      <c r="Y77" s="297"/>
      <c r="Z77" s="297"/>
      <c r="AA77" s="297"/>
      <c r="AB77" s="297"/>
    </row>
    <row r="78" spans="1:28" x14ac:dyDescent="0.25">
      <c r="A78" s="292"/>
      <c r="B78" s="295"/>
      <c r="C78" s="295"/>
      <c r="D78" s="14" t="s">
        <v>24</v>
      </c>
      <c r="E78" s="14" t="s">
        <v>49</v>
      </c>
      <c r="F78" s="25"/>
      <c r="G78" s="14"/>
      <c r="H78" s="15"/>
      <c r="I78" s="9"/>
      <c r="J78" s="16"/>
      <c r="K78" s="9"/>
      <c r="L78" s="9"/>
      <c r="M78" s="20"/>
      <c r="N78" s="18"/>
      <c r="O78" s="9"/>
      <c r="P78" s="9"/>
      <c r="Q78" s="9"/>
      <c r="R78" s="15"/>
      <c r="T78" s="297"/>
      <c r="U78" s="297"/>
      <c r="V78" s="297"/>
      <c r="W78" s="297"/>
      <c r="X78" s="297"/>
      <c r="Y78" s="297"/>
      <c r="Z78" s="297"/>
      <c r="AA78" s="297"/>
      <c r="AB78" s="297"/>
    </row>
    <row r="79" spans="1:28" x14ac:dyDescent="0.25">
      <c r="A79" s="292"/>
      <c r="B79" s="295"/>
      <c r="C79" s="295"/>
      <c r="D79" s="14" t="s">
        <v>33</v>
      </c>
      <c r="E79" s="14" t="s">
        <v>49</v>
      </c>
      <c r="F79" s="14" t="s">
        <v>57</v>
      </c>
      <c r="G79" s="14"/>
      <c r="H79" s="15"/>
      <c r="I79" s="9"/>
      <c r="J79" s="16"/>
      <c r="K79" s="9"/>
      <c r="L79" s="9"/>
      <c r="M79" s="17"/>
      <c r="N79" s="18"/>
      <c r="O79" s="9"/>
      <c r="P79" s="9"/>
      <c r="Q79" s="9"/>
      <c r="R79" s="15"/>
      <c r="T79" s="297"/>
      <c r="U79" s="297"/>
      <c r="V79" s="297"/>
      <c r="W79" s="297"/>
      <c r="X79" s="297"/>
      <c r="Y79" s="297"/>
      <c r="Z79" s="297"/>
      <c r="AA79" s="297"/>
      <c r="AB79" s="297"/>
    </row>
    <row r="80" spans="1:28" x14ac:dyDescent="0.25">
      <c r="A80" s="292"/>
      <c r="B80" s="295"/>
      <c r="C80" s="295"/>
      <c r="D80" s="14" t="s">
        <v>33</v>
      </c>
      <c r="E80" s="14" t="s">
        <v>49</v>
      </c>
      <c r="F80" s="25" t="s">
        <v>58</v>
      </c>
      <c r="G80" s="14" t="s">
        <v>19</v>
      </c>
      <c r="H80" s="15">
        <v>10000</v>
      </c>
      <c r="I80" s="9">
        <f>+M80/H80</f>
        <v>1</v>
      </c>
      <c r="J80" s="16" t="s">
        <v>20</v>
      </c>
      <c r="K80" s="9"/>
      <c r="L80" s="9"/>
      <c r="M80" s="20">
        <v>10000</v>
      </c>
      <c r="N80" s="18"/>
      <c r="O80" s="22" t="s">
        <v>21</v>
      </c>
      <c r="P80" s="9"/>
      <c r="Q80" s="9"/>
      <c r="R80" s="15"/>
      <c r="T80" s="297"/>
      <c r="U80" s="297"/>
      <c r="V80" s="297"/>
      <c r="W80" s="297"/>
      <c r="X80" s="297"/>
      <c r="Y80" s="297"/>
      <c r="Z80" s="297"/>
      <c r="AA80" s="297"/>
      <c r="AB80" s="297"/>
    </row>
    <row r="81" spans="1:28" x14ac:dyDescent="0.25">
      <c r="A81" s="292"/>
      <c r="B81" s="295"/>
      <c r="C81" s="295"/>
      <c r="D81" s="14"/>
      <c r="E81" s="14" t="s">
        <v>49</v>
      </c>
      <c r="F81" s="25"/>
      <c r="G81" s="14"/>
      <c r="H81" s="15"/>
      <c r="I81" s="9"/>
      <c r="J81" s="16"/>
      <c r="K81" s="9"/>
      <c r="L81" s="9"/>
      <c r="M81" s="20"/>
      <c r="N81" s="18"/>
      <c r="O81" s="9"/>
      <c r="P81" s="9"/>
      <c r="Q81" s="9"/>
      <c r="R81" s="15"/>
      <c r="T81" s="297"/>
      <c r="U81" s="297"/>
      <c r="V81" s="297"/>
      <c r="W81" s="297"/>
      <c r="X81" s="297"/>
      <c r="Y81" s="297"/>
      <c r="Z81" s="297"/>
      <c r="AA81" s="297"/>
      <c r="AB81" s="297"/>
    </row>
    <row r="82" spans="1:28" x14ac:dyDescent="0.25">
      <c r="A82" s="292"/>
      <c r="B82" s="295"/>
      <c r="C82" s="295"/>
      <c r="D82" s="14" t="s">
        <v>59</v>
      </c>
      <c r="E82" s="14" t="s">
        <v>49</v>
      </c>
      <c r="F82" s="14" t="s">
        <v>60</v>
      </c>
      <c r="G82" s="14"/>
      <c r="H82" s="15"/>
      <c r="I82" s="9"/>
      <c r="J82" s="16"/>
      <c r="K82" s="9"/>
      <c r="L82" s="9"/>
      <c r="M82" s="17"/>
      <c r="N82" s="18"/>
      <c r="O82" s="9"/>
      <c r="P82" s="9"/>
      <c r="Q82" s="9"/>
      <c r="R82" s="15"/>
      <c r="T82" s="297"/>
      <c r="U82" s="297"/>
      <c r="V82" s="297"/>
      <c r="W82" s="297"/>
      <c r="X82" s="297"/>
      <c r="Y82" s="297"/>
      <c r="Z82" s="297"/>
      <c r="AA82" s="297"/>
      <c r="AB82" s="297"/>
    </row>
    <row r="83" spans="1:28" x14ac:dyDescent="0.25">
      <c r="A83" s="292"/>
      <c r="B83" s="295"/>
      <c r="C83" s="295"/>
      <c r="D83" s="14" t="s">
        <v>59</v>
      </c>
      <c r="E83" s="14" t="s">
        <v>49</v>
      </c>
      <c r="F83" s="25" t="s">
        <v>61</v>
      </c>
      <c r="G83" s="14"/>
      <c r="H83" s="15"/>
      <c r="I83" s="9"/>
      <c r="J83" s="16"/>
      <c r="K83" s="9"/>
      <c r="L83" s="9"/>
      <c r="M83" s="17"/>
      <c r="N83" s="18"/>
      <c r="O83" s="9"/>
      <c r="P83" s="9"/>
      <c r="Q83" s="9"/>
      <c r="R83" s="15"/>
      <c r="T83" s="297"/>
      <c r="U83" s="297"/>
      <c r="V83" s="297"/>
      <c r="W83" s="297"/>
      <c r="X83" s="297"/>
      <c r="Y83" s="297"/>
      <c r="Z83" s="297"/>
      <c r="AA83" s="297"/>
      <c r="AB83" s="297"/>
    </row>
    <row r="84" spans="1:28" x14ac:dyDescent="0.25">
      <c r="A84" s="292"/>
      <c r="B84" s="295"/>
      <c r="C84" s="295"/>
      <c r="D84" s="14" t="s">
        <v>59</v>
      </c>
      <c r="E84" s="14" t="s">
        <v>49</v>
      </c>
      <c r="F84" s="19" t="s">
        <v>62</v>
      </c>
      <c r="G84" s="14" t="s">
        <v>19</v>
      </c>
      <c r="H84" s="15">
        <v>4000</v>
      </c>
      <c r="I84" s="9">
        <f t="shared" ref="I84:I86" si="9">+M84/H84</f>
        <v>54</v>
      </c>
      <c r="J84" s="16" t="s">
        <v>37</v>
      </c>
      <c r="K84" s="9"/>
      <c r="L84" s="9"/>
      <c r="M84" s="20">
        <v>216000</v>
      </c>
      <c r="N84" s="21" t="s">
        <v>21</v>
      </c>
      <c r="O84" s="22" t="s">
        <v>21</v>
      </c>
      <c r="P84" s="22" t="s">
        <v>21</v>
      </c>
      <c r="Q84" s="22" t="s">
        <v>21</v>
      </c>
      <c r="R84" s="23" t="s">
        <v>21</v>
      </c>
      <c r="T84" s="297"/>
      <c r="U84" s="297"/>
      <c r="V84" s="297"/>
      <c r="W84" s="297"/>
      <c r="X84" s="297"/>
      <c r="Y84" s="297"/>
      <c r="Z84" s="297"/>
      <c r="AA84" s="297"/>
      <c r="AB84" s="297"/>
    </row>
    <row r="85" spans="1:28" x14ac:dyDescent="0.25">
      <c r="A85" s="292"/>
      <c r="B85" s="295"/>
      <c r="C85" s="295"/>
      <c r="D85" s="14" t="s">
        <v>59</v>
      </c>
      <c r="E85" s="14" t="s">
        <v>49</v>
      </c>
      <c r="F85" s="19" t="s">
        <v>63</v>
      </c>
      <c r="G85" s="14" t="s">
        <v>19</v>
      </c>
      <c r="H85" s="15">
        <v>3000</v>
      </c>
      <c r="I85" s="9">
        <f t="shared" si="9"/>
        <v>54</v>
      </c>
      <c r="J85" s="16" t="s">
        <v>37</v>
      </c>
      <c r="K85" s="9"/>
      <c r="L85" s="9"/>
      <c r="M85" s="20">
        <v>162000</v>
      </c>
      <c r="N85" s="21" t="s">
        <v>21</v>
      </c>
      <c r="O85" s="22" t="s">
        <v>21</v>
      </c>
      <c r="P85" s="22" t="s">
        <v>21</v>
      </c>
      <c r="Q85" s="22" t="s">
        <v>21</v>
      </c>
      <c r="R85" s="23" t="s">
        <v>21</v>
      </c>
      <c r="T85" s="297"/>
      <c r="U85" s="297"/>
      <c r="V85" s="297"/>
      <c r="W85" s="297"/>
      <c r="X85" s="297"/>
      <c r="Y85" s="297"/>
      <c r="Z85" s="297"/>
      <c r="AA85" s="297"/>
      <c r="AB85" s="297"/>
    </row>
    <row r="86" spans="1:28" x14ac:dyDescent="0.25">
      <c r="A86" s="292"/>
      <c r="B86" s="295"/>
      <c r="C86" s="295"/>
      <c r="D86" s="14" t="s">
        <v>59</v>
      </c>
      <c r="E86" s="14" t="s">
        <v>49</v>
      </c>
      <c r="F86" s="19" t="s">
        <v>64</v>
      </c>
      <c r="G86" s="14" t="s">
        <v>19</v>
      </c>
      <c r="H86" s="15">
        <v>2500</v>
      </c>
      <c r="I86" s="9">
        <f t="shared" si="9"/>
        <v>54</v>
      </c>
      <c r="J86" s="16" t="s">
        <v>37</v>
      </c>
      <c r="K86" s="9"/>
      <c r="L86" s="9"/>
      <c r="M86" s="20">
        <v>135000</v>
      </c>
      <c r="N86" s="21" t="s">
        <v>21</v>
      </c>
      <c r="O86" s="22" t="s">
        <v>21</v>
      </c>
      <c r="P86" s="22" t="s">
        <v>21</v>
      </c>
      <c r="Q86" s="22" t="s">
        <v>21</v>
      </c>
      <c r="R86" s="23" t="s">
        <v>21</v>
      </c>
      <c r="T86" s="297"/>
      <c r="U86" s="297"/>
      <c r="V86" s="297"/>
      <c r="W86" s="297"/>
      <c r="X86" s="297"/>
      <c r="Y86" s="297"/>
      <c r="Z86" s="297"/>
      <c r="AA86" s="297"/>
      <c r="AB86" s="297"/>
    </row>
    <row r="87" spans="1:28" x14ac:dyDescent="0.25">
      <c r="A87" s="292"/>
      <c r="B87" s="295"/>
      <c r="C87" s="295"/>
      <c r="D87" s="14" t="s">
        <v>59</v>
      </c>
      <c r="E87" s="14" t="s">
        <v>49</v>
      </c>
      <c r="F87" s="25" t="s">
        <v>65</v>
      </c>
      <c r="G87" s="14"/>
      <c r="H87" s="15"/>
      <c r="I87" s="9"/>
      <c r="J87" s="16"/>
      <c r="K87" s="9"/>
      <c r="L87" s="9"/>
      <c r="M87" s="17"/>
      <c r="N87" s="18"/>
      <c r="O87" s="9"/>
      <c r="P87" s="9"/>
      <c r="Q87" s="9"/>
      <c r="R87" s="15"/>
    </row>
    <row r="88" spans="1:28" x14ac:dyDescent="0.25">
      <c r="A88" s="292"/>
      <c r="B88" s="295"/>
      <c r="C88" s="295"/>
      <c r="D88" s="14" t="s">
        <v>59</v>
      </c>
      <c r="E88" s="14" t="s">
        <v>49</v>
      </c>
      <c r="F88" s="24" t="s">
        <v>66</v>
      </c>
      <c r="G88" s="14"/>
      <c r="H88" s="15">
        <v>3000</v>
      </c>
      <c r="I88" s="9">
        <f t="shared" ref="I88:I92" si="10">+M88/H88</f>
        <v>51</v>
      </c>
      <c r="J88" s="16" t="s">
        <v>67</v>
      </c>
      <c r="K88" s="9"/>
      <c r="L88" s="9"/>
      <c r="M88" s="20">
        <v>153000</v>
      </c>
      <c r="N88" s="21" t="s">
        <v>21</v>
      </c>
      <c r="O88" s="22" t="s">
        <v>21</v>
      </c>
      <c r="P88" s="22" t="s">
        <v>21</v>
      </c>
      <c r="Q88" s="22" t="s">
        <v>21</v>
      </c>
      <c r="R88" s="23" t="s">
        <v>21</v>
      </c>
    </row>
    <row r="89" spans="1:28" x14ac:dyDescent="0.25">
      <c r="A89" s="292"/>
      <c r="B89" s="295"/>
      <c r="C89" s="295"/>
      <c r="D89" s="14" t="s">
        <v>59</v>
      </c>
      <c r="E89" s="14" t="s">
        <v>49</v>
      </c>
      <c r="F89" s="24" t="s">
        <v>218</v>
      </c>
      <c r="G89" s="14" t="s">
        <v>19</v>
      </c>
      <c r="H89" s="15">
        <v>4500</v>
      </c>
      <c r="I89" s="9">
        <f t="shared" si="10"/>
        <v>20</v>
      </c>
      <c r="J89" s="16" t="s">
        <v>44</v>
      </c>
      <c r="K89" s="9"/>
      <c r="L89" s="9"/>
      <c r="M89" s="20">
        <v>90000</v>
      </c>
      <c r="N89" s="21" t="s">
        <v>21</v>
      </c>
      <c r="O89" s="22" t="s">
        <v>21</v>
      </c>
      <c r="P89" s="22" t="s">
        <v>21</v>
      </c>
      <c r="Q89" s="22" t="s">
        <v>21</v>
      </c>
      <c r="R89" s="23" t="s">
        <v>21</v>
      </c>
      <c r="T89" s="297"/>
      <c r="U89" s="297"/>
      <c r="V89" s="297"/>
      <c r="W89" s="297"/>
      <c r="X89" s="297"/>
      <c r="Y89" s="297"/>
      <c r="Z89" s="297"/>
      <c r="AA89" s="297"/>
    </row>
    <row r="90" spans="1:28" x14ac:dyDescent="0.25">
      <c r="A90" s="292"/>
      <c r="B90" s="295"/>
      <c r="C90" s="295"/>
      <c r="D90" s="14" t="s">
        <v>59</v>
      </c>
      <c r="E90" s="14" t="s">
        <v>49</v>
      </c>
      <c r="F90" s="24" t="s">
        <v>219</v>
      </c>
      <c r="G90" s="14" t="s">
        <v>19</v>
      </c>
      <c r="H90" s="15">
        <v>700</v>
      </c>
      <c r="I90" s="9">
        <f t="shared" si="10"/>
        <v>100</v>
      </c>
      <c r="J90" s="16" t="s">
        <v>45</v>
      </c>
      <c r="K90" s="9"/>
      <c r="L90" s="9"/>
      <c r="M90" s="20">
        <v>70000</v>
      </c>
      <c r="N90" s="21" t="s">
        <v>21</v>
      </c>
      <c r="O90" s="22" t="s">
        <v>21</v>
      </c>
      <c r="P90" s="22" t="s">
        <v>21</v>
      </c>
      <c r="Q90" s="22" t="s">
        <v>21</v>
      </c>
      <c r="R90" s="23" t="s">
        <v>21</v>
      </c>
      <c r="T90" s="297"/>
      <c r="U90" s="297"/>
      <c r="V90" s="297"/>
      <c r="W90" s="297"/>
      <c r="X90" s="297"/>
      <c r="Y90" s="297"/>
      <c r="Z90" s="297"/>
      <c r="AA90" s="297"/>
    </row>
    <row r="91" spans="1:28" x14ac:dyDescent="0.25">
      <c r="A91" s="292"/>
      <c r="B91" s="295"/>
      <c r="C91" s="295"/>
      <c r="D91" s="14" t="s">
        <v>59</v>
      </c>
      <c r="E91" s="14" t="s">
        <v>49</v>
      </c>
      <c r="F91" s="24" t="s">
        <v>220</v>
      </c>
      <c r="G91" s="14" t="s">
        <v>19</v>
      </c>
      <c r="H91" s="15">
        <v>250</v>
      </c>
      <c r="I91" s="9">
        <f t="shared" si="10"/>
        <v>255</v>
      </c>
      <c r="J91" s="16" t="s">
        <v>45</v>
      </c>
      <c r="K91" s="9"/>
      <c r="L91" s="9"/>
      <c r="M91" s="20">
        <v>63750</v>
      </c>
      <c r="N91" s="21" t="s">
        <v>21</v>
      </c>
      <c r="O91" s="22" t="s">
        <v>21</v>
      </c>
      <c r="P91" s="22" t="s">
        <v>21</v>
      </c>
      <c r="Q91" s="22" t="s">
        <v>21</v>
      </c>
      <c r="R91" s="23" t="s">
        <v>21</v>
      </c>
      <c r="T91" s="297"/>
      <c r="U91" s="297"/>
      <c r="V91" s="297"/>
      <c r="W91" s="297"/>
      <c r="X91" s="297"/>
      <c r="Y91" s="297"/>
      <c r="Z91" s="297"/>
      <c r="AA91" s="297"/>
    </row>
    <row r="92" spans="1:28" x14ac:dyDescent="0.25">
      <c r="A92" s="292"/>
      <c r="B92" s="295"/>
      <c r="C92" s="295"/>
      <c r="D92" s="14" t="s">
        <v>59</v>
      </c>
      <c r="E92" s="14" t="s">
        <v>49</v>
      </c>
      <c r="F92" s="24" t="s">
        <v>71</v>
      </c>
      <c r="G92" s="14" t="s">
        <v>19</v>
      </c>
      <c r="H92" s="15">
        <v>1500</v>
      </c>
      <c r="I92" s="9">
        <f t="shared" si="10"/>
        <v>15</v>
      </c>
      <c r="J92" s="16" t="s">
        <v>20</v>
      </c>
      <c r="K92" s="9"/>
      <c r="L92" s="9"/>
      <c r="M92" s="20">
        <v>22500</v>
      </c>
      <c r="N92" s="21" t="s">
        <v>21</v>
      </c>
      <c r="O92" s="22" t="s">
        <v>21</v>
      </c>
      <c r="P92" s="22" t="s">
        <v>21</v>
      </c>
      <c r="Q92" s="22" t="s">
        <v>21</v>
      </c>
      <c r="R92" s="23" t="s">
        <v>21</v>
      </c>
      <c r="T92" s="297"/>
      <c r="U92" s="297"/>
      <c r="V92" s="297"/>
      <c r="W92" s="297"/>
      <c r="X92" s="297"/>
      <c r="Y92" s="297"/>
      <c r="Z92" s="297"/>
      <c r="AA92" s="297"/>
    </row>
    <row r="93" spans="1:28" x14ac:dyDescent="0.25">
      <c r="A93" s="292"/>
      <c r="B93" s="295"/>
      <c r="C93" s="295"/>
      <c r="D93" s="14" t="s">
        <v>59</v>
      </c>
      <c r="E93" s="14" t="s">
        <v>49</v>
      </c>
      <c r="F93" s="14"/>
      <c r="G93" s="14"/>
      <c r="H93" s="15"/>
      <c r="I93" s="9"/>
      <c r="J93" s="16"/>
      <c r="K93" s="9"/>
      <c r="L93" s="9"/>
      <c r="M93" s="17"/>
      <c r="N93" s="18"/>
      <c r="O93" s="9"/>
      <c r="P93" s="9"/>
      <c r="Q93" s="9"/>
      <c r="R93" s="15"/>
      <c r="T93" s="297"/>
      <c r="U93" s="297"/>
      <c r="V93" s="297"/>
      <c r="W93" s="297"/>
      <c r="X93" s="297"/>
      <c r="Y93" s="297"/>
      <c r="Z93" s="297"/>
      <c r="AA93" s="297"/>
    </row>
    <row r="94" spans="1:28" x14ac:dyDescent="0.25">
      <c r="A94" s="292"/>
      <c r="B94" s="295"/>
      <c r="C94" s="295"/>
      <c r="D94" s="14" t="s">
        <v>72</v>
      </c>
      <c r="E94" s="14" t="s">
        <v>49</v>
      </c>
      <c r="F94" s="15" t="s">
        <v>73</v>
      </c>
      <c r="G94" s="14" t="s">
        <v>19</v>
      </c>
      <c r="H94" s="15">
        <v>25000</v>
      </c>
      <c r="I94" s="9">
        <f>+M94/H94</f>
        <v>2</v>
      </c>
      <c r="J94" s="16" t="s">
        <v>20</v>
      </c>
      <c r="K94" s="9"/>
      <c r="L94" s="9"/>
      <c r="M94" s="20">
        <v>50000</v>
      </c>
      <c r="N94" s="18"/>
      <c r="O94" s="22" t="s">
        <v>21</v>
      </c>
      <c r="P94" s="9"/>
      <c r="Q94" s="9"/>
      <c r="R94" s="23" t="s">
        <v>21</v>
      </c>
      <c r="T94" s="297"/>
      <c r="U94" s="297"/>
      <c r="V94" s="297"/>
      <c r="W94" s="297"/>
      <c r="X94" s="297"/>
      <c r="Y94" s="297"/>
      <c r="Z94" s="297"/>
      <c r="AA94" s="297"/>
    </row>
    <row r="95" spans="1:28" x14ac:dyDescent="0.25">
      <c r="A95" s="292"/>
      <c r="B95" s="295"/>
      <c r="C95" s="295"/>
      <c r="D95" s="14" t="s">
        <v>72</v>
      </c>
      <c r="E95" s="14" t="s">
        <v>49</v>
      </c>
      <c r="F95" s="14"/>
      <c r="G95" s="14"/>
      <c r="H95" s="37"/>
      <c r="I95" s="9"/>
      <c r="J95" s="16"/>
      <c r="K95" s="9"/>
      <c r="L95" s="9"/>
      <c r="M95" s="17"/>
      <c r="N95" s="18"/>
      <c r="O95" s="9"/>
      <c r="P95" s="9"/>
      <c r="Q95" s="9"/>
      <c r="R95" s="15"/>
      <c r="T95" s="297"/>
      <c r="U95" s="297"/>
      <c r="V95" s="297"/>
      <c r="W95" s="297"/>
      <c r="X95" s="297"/>
      <c r="Y95" s="297"/>
      <c r="Z95" s="297"/>
      <c r="AA95" s="297"/>
    </row>
    <row r="96" spans="1:28" x14ac:dyDescent="0.25">
      <c r="A96" s="292"/>
      <c r="B96" s="295"/>
      <c r="C96" s="295"/>
      <c r="D96" s="14" t="s">
        <v>74</v>
      </c>
      <c r="E96" s="14" t="s">
        <v>49</v>
      </c>
      <c r="F96" s="38" t="s">
        <v>75</v>
      </c>
      <c r="G96" s="14" t="s">
        <v>19</v>
      </c>
      <c r="H96" s="15">
        <v>7500</v>
      </c>
      <c r="I96" s="9">
        <f t="shared" ref="I96:I100" si="11">+M96/H96</f>
        <v>1</v>
      </c>
      <c r="J96" s="16" t="s">
        <v>20</v>
      </c>
      <c r="K96" s="9"/>
      <c r="L96" s="9"/>
      <c r="M96" s="20">
        <v>7500</v>
      </c>
      <c r="N96" s="18"/>
      <c r="O96" s="22" t="s">
        <v>21</v>
      </c>
      <c r="P96" s="22" t="s">
        <v>21</v>
      </c>
      <c r="Q96" s="9"/>
      <c r="R96" s="15"/>
      <c r="T96" s="297"/>
      <c r="U96" s="297"/>
      <c r="V96" s="297"/>
      <c r="W96" s="297"/>
      <c r="X96" s="297"/>
      <c r="Y96" s="297"/>
      <c r="Z96" s="297"/>
      <c r="AA96" s="297"/>
    </row>
    <row r="97" spans="1:27" x14ac:dyDescent="0.25">
      <c r="A97" s="292"/>
      <c r="B97" s="295"/>
      <c r="C97" s="295"/>
      <c r="D97" s="14" t="s">
        <v>76</v>
      </c>
      <c r="E97" s="14" t="s">
        <v>49</v>
      </c>
      <c r="F97" s="38" t="s">
        <v>77</v>
      </c>
      <c r="G97" s="14" t="s">
        <v>19</v>
      </c>
      <c r="H97" s="15">
        <v>10000</v>
      </c>
      <c r="I97" s="9">
        <f t="shared" si="11"/>
        <v>1</v>
      </c>
      <c r="J97" s="16" t="s">
        <v>20</v>
      </c>
      <c r="K97" s="9"/>
      <c r="L97" s="9"/>
      <c r="M97" s="20">
        <v>10000</v>
      </c>
      <c r="N97" s="18"/>
      <c r="O97" s="22" t="s">
        <v>21</v>
      </c>
      <c r="P97" s="9"/>
      <c r="Q97" s="9"/>
      <c r="R97" s="15"/>
      <c r="T97" s="297"/>
      <c r="U97" s="297"/>
      <c r="V97" s="297"/>
      <c r="W97" s="297"/>
      <c r="X97" s="297"/>
      <c r="Y97" s="297"/>
      <c r="Z97" s="297"/>
      <c r="AA97" s="297"/>
    </row>
    <row r="98" spans="1:27" x14ac:dyDescent="0.25">
      <c r="A98" s="292"/>
      <c r="B98" s="295"/>
      <c r="C98" s="295"/>
      <c r="D98" s="14" t="s">
        <v>78</v>
      </c>
      <c r="E98" s="14" t="s">
        <v>49</v>
      </c>
      <c r="F98" s="38" t="s">
        <v>79</v>
      </c>
      <c r="G98" s="14" t="s">
        <v>19</v>
      </c>
      <c r="H98" s="15">
        <v>12000</v>
      </c>
      <c r="I98" s="9">
        <f t="shared" si="11"/>
        <v>2713.9505352393649</v>
      </c>
      <c r="J98" s="16" t="s">
        <v>48</v>
      </c>
      <c r="K98" s="9"/>
      <c r="L98" s="9"/>
      <c r="M98" s="20">
        <v>32567406.422872379</v>
      </c>
      <c r="N98" s="18"/>
      <c r="O98" s="9"/>
      <c r="P98" s="22" t="s">
        <v>21</v>
      </c>
      <c r="Q98" s="22" t="s">
        <v>21</v>
      </c>
      <c r="R98" s="23" t="s">
        <v>21</v>
      </c>
      <c r="T98" s="297"/>
      <c r="U98" s="297"/>
      <c r="V98" s="297"/>
      <c r="W98" s="297"/>
      <c r="X98" s="297"/>
      <c r="Y98" s="297"/>
      <c r="Z98" s="297"/>
      <c r="AA98" s="297"/>
    </row>
    <row r="99" spans="1:27" x14ac:dyDescent="0.25">
      <c r="A99" s="292"/>
      <c r="B99" s="295"/>
      <c r="C99" s="295"/>
      <c r="D99" s="14" t="s">
        <v>78</v>
      </c>
      <c r="E99" s="14" t="s">
        <v>49</v>
      </c>
      <c r="F99" s="38" t="s">
        <v>80</v>
      </c>
      <c r="G99" s="14" t="s">
        <v>19</v>
      </c>
      <c r="H99" s="15">
        <v>500000</v>
      </c>
      <c r="I99" s="9">
        <f t="shared" si="11"/>
        <v>4.0975085828266744</v>
      </c>
      <c r="J99" s="16" t="s">
        <v>20</v>
      </c>
      <c r="K99" s="9"/>
      <c r="L99" s="9"/>
      <c r="M99" s="20">
        <v>2048754.2914133372</v>
      </c>
      <c r="N99" s="18"/>
      <c r="O99" s="9"/>
      <c r="P99" s="22" t="s">
        <v>21</v>
      </c>
      <c r="Q99" s="22" t="s">
        <v>21</v>
      </c>
      <c r="R99" s="15"/>
      <c r="T99" s="297"/>
      <c r="U99" s="297"/>
      <c r="V99" s="297"/>
      <c r="W99" s="297"/>
      <c r="X99" s="297"/>
      <c r="Y99" s="297"/>
      <c r="Z99" s="297"/>
      <c r="AA99" s="297"/>
    </row>
    <row r="100" spans="1:27" ht="13.5" thickBot="1" x14ac:dyDescent="0.3">
      <c r="A100" s="292"/>
      <c r="B100" s="295"/>
      <c r="C100" s="295"/>
      <c r="D100" s="28" t="s">
        <v>81</v>
      </c>
      <c r="E100" s="14" t="s">
        <v>49</v>
      </c>
      <c r="F100" s="38" t="s">
        <v>82</v>
      </c>
      <c r="G100" s="14" t="s">
        <v>19</v>
      </c>
      <c r="H100" s="15">
        <v>25000</v>
      </c>
      <c r="I100" s="9">
        <f t="shared" si="11"/>
        <v>3.4285714285714284</v>
      </c>
      <c r="J100" s="16" t="s">
        <v>20</v>
      </c>
      <c r="K100" s="9"/>
      <c r="L100" s="9"/>
      <c r="M100" s="20">
        <v>85714.28571428571</v>
      </c>
      <c r="N100" s="21" t="s">
        <v>21</v>
      </c>
      <c r="O100" s="22" t="s">
        <v>21</v>
      </c>
      <c r="P100" s="22" t="s">
        <v>21</v>
      </c>
      <c r="Q100" s="9"/>
      <c r="R100" s="15"/>
      <c r="T100" s="297"/>
      <c r="U100" s="297"/>
      <c r="V100" s="297"/>
      <c r="W100" s="297"/>
      <c r="X100" s="297"/>
      <c r="Y100" s="297"/>
      <c r="Z100" s="297"/>
      <c r="AA100" s="297"/>
    </row>
    <row r="101" spans="1:27" ht="14.25" thickTop="1" thickBot="1" x14ac:dyDescent="0.3">
      <c r="A101" s="292"/>
      <c r="B101" s="295"/>
      <c r="C101" s="295"/>
      <c r="D101" s="29"/>
      <c r="E101" s="30"/>
      <c r="F101" s="30"/>
      <c r="G101" s="30"/>
      <c r="H101" s="31"/>
      <c r="I101" s="29"/>
      <c r="J101" s="30"/>
      <c r="K101" s="30"/>
      <c r="L101" s="30"/>
      <c r="M101" s="39">
        <f>SUM(M70:M100)</f>
        <v>36071625</v>
      </c>
      <c r="N101" s="29"/>
      <c r="O101" s="30"/>
      <c r="P101" s="30"/>
      <c r="Q101" s="30"/>
      <c r="R101" s="31"/>
      <c r="T101" s="297"/>
      <c r="U101" s="297"/>
      <c r="V101" s="297"/>
      <c r="W101" s="297"/>
      <c r="X101" s="297"/>
      <c r="Y101" s="297"/>
      <c r="Z101" s="297"/>
      <c r="AA101" s="297"/>
    </row>
    <row r="102" spans="1:27" ht="13.5" thickTop="1" x14ac:dyDescent="0.25">
      <c r="A102" s="292"/>
      <c r="B102" s="295"/>
      <c r="C102" s="295"/>
      <c r="D102" s="40"/>
      <c r="E102" s="40"/>
      <c r="F102" s="40"/>
      <c r="G102" s="40"/>
      <c r="H102" s="40"/>
      <c r="I102" s="40"/>
      <c r="J102" s="40"/>
      <c r="K102" s="40"/>
      <c r="L102" s="40"/>
      <c r="N102" s="40"/>
      <c r="O102" s="40"/>
      <c r="P102" s="40"/>
      <c r="Q102" s="40"/>
      <c r="R102" s="40"/>
      <c r="T102" s="297"/>
      <c r="U102" s="297"/>
      <c r="V102" s="297"/>
      <c r="W102" s="297"/>
      <c r="X102" s="297"/>
      <c r="Y102" s="297"/>
      <c r="Z102" s="297"/>
      <c r="AA102" s="297"/>
    </row>
    <row r="103" spans="1:27" x14ac:dyDescent="0.25">
      <c r="A103" s="292"/>
      <c r="B103" s="295"/>
      <c r="C103" s="295"/>
      <c r="D103" s="40"/>
      <c r="E103" s="40"/>
      <c r="F103" s="40"/>
      <c r="G103" s="40"/>
      <c r="H103" s="40"/>
      <c r="I103" s="40"/>
      <c r="J103" s="40"/>
      <c r="K103" s="40"/>
      <c r="L103" s="40"/>
      <c r="M103" s="41">
        <f>+M101+M56</f>
        <v>44110000</v>
      </c>
      <c r="N103" s="40"/>
      <c r="O103" s="40"/>
      <c r="P103" s="40"/>
      <c r="Q103" s="40"/>
      <c r="R103" s="40"/>
      <c r="T103" s="297"/>
      <c r="U103" s="297"/>
      <c r="V103" s="297"/>
      <c r="W103" s="297"/>
      <c r="X103" s="297"/>
      <c r="Y103" s="297"/>
      <c r="Z103" s="297"/>
    </row>
    <row r="104" spans="1:27" x14ac:dyDescent="0.25">
      <c r="A104" s="292"/>
      <c r="B104" s="295"/>
      <c r="C104" s="295"/>
      <c r="D104" s="40"/>
      <c r="E104" s="40"/>
      <c r="F104" s="40"/>
      <c r="G104" s="40"/>
      <c r="H104" s="40"/>
      <c r="I104" s="40"/>
      <c r="J104" s="40"/>
      <c r="K104" s="40"/>
      <c r="L104" s="40"/>
      <c r="M104" s="42">
        <v>44110000</v>
      </c>
      <c r="N104" s="40"/>
      <c r="O104" s="40"/>
      <c r="P104" s="40"/>
      <c r="Q104" s="40"/>
      <c r="R104" s="43"/>
      <c r="T104" s="297"/>
      <c r="U104" s="297"/>
      <c r="V104" s="297"/>
      <c r="W104" s="297"/>
      <c r="X104" s="297"/>
      <c r="Y104" s="297"/>
      <c r="Z104" s="297"/>
    </row>
    <row r="105" spans="1:27" x14ac:dyDescent="0.25">
      <c r="A105" s="292"/>
      <c r="B105" s="295"/>
      <c r="C105" s="295"/>
      <c r="D105" s="40"/>
      <c r="E105" s="40"/>
      <c r="F105" s="40"/>
      <c r="G105" s="40"/>
      <c r="H105" s="40"/>
      <c r="I105" s="40"/>
      <c r="J105" s="40"/>
      <c r="K105" s="40"/>
      <c r="L105" s="40"/>
      <c r="N105" s="40"/>
      <c r="O105" s="40"/>
      <c r="P105" s="40"/>
      <c r="Q105" s="40"/>
      <c r="T105" s="297"/>
      <c r="U105" s="297"/>
      <c r="V105" s="297"/>
      <c r="W105" s="297"/>
      <c r="X105" s="297"/>
      <c r="Y105" s="297"/>
      <c r="Z105" s="297"/>
    </row>
    <row r="106" spans="1:27" s="10" customFormat="1" x14ac:dyDescent="0.25">
      <c r="A106" s="292"/>
      <c r="D106" s="40"/>
      <c r="E106" s="40"/>
      <c r="F106" s="40"/>
      <c r="G106" s="40"/>
      <c r="H106" s="40"/>
      <c r="I106" s="40"/>
      <c r="J106" s="40"/>
      <c r="K106" s="40"/>
      <c r="L106" s="40"/>
      <c r="M106" s="44">
        <f>+M103-M104</f>
        <v>0</v>
      </c>
      <c r="N106" s="40"/>
      <c r="O106" s="40"/>
      <c r="P106" s="40"/>
      <c r="Q106" s="40"/>
      <c r="R106" s="1" t="s">
        <v>83</v>
      </c>
      <c r="T106" s="300"/>
      <c r="U106" s="300"/>
      <c r="V106" s="300"/>
      <c r="W106" s="300"/>
      <c r="X106" s="300"/>
      <c r="Y106" s="300"/>
      <c r="Z106" s="300"/>
    </row>
    <row r="107" spans="1:27" x14ac:dyDescent="0.25">
      <c r="D107" s="40"/>
      <c r="E107" s="40"/>
      <c r="F107" s="40"/>
      <c r="G107" s="40"/>
      <c r="H107" s="40"/>
      <c r="I107" s="40"/>
      <c r="J107" s="40"/>
      <c r="K107" s="40"/>
      <c r="L107" s="40"/>
      <c r="N107" s="40"/>
      <c r="O107" s="40"/>
      <c r="P107" s="40"/>
      <c r="Q107" s="40"/>
      <c r="T107" s="297"/>
      <c r="U107" s="297"/>
      <c r="V107" s="297"/>
      <c r="W107" s="297"/>
      <c r="X107" s="297"/>
      <c r="Y107" s="297"/>
      <c r="Z107" s="297"/>
    </row>
    <row r="108" spans="1:27" x14ac:dyDescent="0.25">
      <c r="C108" s="292"/>
      <c r="D108" s="40"/>
      <c r="E108" s="40"/>
      <c r="F108" s="40"/>
      <c r="G108" s="40"/>
      <c r="H108" s="40"/>
      <c r="I108" s="40"/>
      <c r="J108" s="40"/>
      <c r="K108" s="40"/>
      <c r="L108" s="40"/>
      <c r="N108" s="40"/>
      <c r="O108" s="40"/>
      <c r="P108" s="40"/>
      <c r="Q108" s="40"/>
      <c r="S108" s="318"/>
    </row>
    <row r="109" spans="1:27" x14ac:dyDescent="0.25">
      <c r="C109" s="292"/>
      <c r="D109" s="40"/>
      <c r="E109" s="40"/>
      <c r="F109" s="40"/>
      <c r="G109" s="40"/>
      <c r="H109" s="40"/>
      <c r="I109" s="40"/>
      <c r="J109" s="40"/>
      <c r="K109" s="40"/>
      <c r="L109" s="40"/>
      <c r="N109" s="40"/>
      <c r="O109" s="40"/>
      <c r="P109" s="40"/>
      <c r="Q109" s="40"/>
      <c r="S109" s="318"/>
    </row>
    <row r="110" spans="1:27" x14ac:dyDescent="0.25">
      <c r="C110" s="292"/>
      <c r="D110" s="40"/>
      <c r="E110" s="40"/>
      <c r="F110" s="40"/>
      <c r="G110" s="40"/>
      <c r="H110" s="40"/>
      <c r="I110" s="40"/>
      <c r="J110" s="40"/>
      <c r="K110" s="40"/>
      <c r="L110" s="40"/>
      <c r="N110" s="40"/>
      <c r="O110" s="40"/>
      <c r="P110" s="40"/>
      <c r="Q110" s="40"/>
      <c r="S110" s="318"/>
    </row>
    <row r="111" spans="1:27" x14ac:dyDescent="0.25">
      <c r="C111" s="292"/>
      <c r="D111" s="40"/>
      <c r="E111" s="40"/>
      <c r="F111" s="40"/>
      <c r="G111" s="40"/>
      <c r="H111" s="40"/>
      <c r="I111" s="40"/>
      <c r="J111" s="40"/>
      <c r="K111" s="40"/>
      <c r="L111" s="40"/>
      <c r="N111" s="40"/>
      <c r="O111" s="40"/>
      <c r="P111" s="40"/>
      <c r="Q111" s="40"/>
      <c r="S111" s="318"/>
    </row>
    <row r="112" spans="1:27" x14ac:dyDescent="0.25">
      <c r="C112" s="292"/>
      <c r="D112" s="40"/>
      <c r="E112" s="40"/>
      <c r="F112" s="40"/>
      <c r="G112" s="40"/>
      <c r="H112" s="40"/>
      <c r="I112" s="40"/>
      <c r="J112" s="40"/>
      <c r="K112" s="40"/>
      <c r="L112" s="40"/>
      <c r="N112" s="40"/>
      <c r="O112" s="40"/>
      <c r="P112" s="40"/>
      <c r="Q112" s="40"/>
      <c r="S112" s="306"/>
    </row>
    <row r="113" spans="1:17" x14ac:dyDescent="0.25">
      <c r="C113" s="292"/>
      <c r="D113" s="40"/>
      <c r="E113" s="40"/>
      <c r="F113" s="40"/>
      <c r="G113" s="40"/>
      <c r="H113" s="40"/>
      <c r="I113" s="40"/>
      <c r="J113" s="40"/>
      <c r="K113" s="40"/>
      <c r="L113" s="40"/>
      <c r="N113" s="40"/>
      <c r="O113" s="40"/>
      <c r="P113" s="40"/>
      <c r="Q113" s="40"/>
    </row>
    <row r="114" spans="1:17" x14ac:dyDescent="0.25">
      <c r="B114" s="590"/>
      <c r="C114" s="590"/>
      <c r="D114" s="40"/>
      <c r="E114" s="40"/>
      <c r="F114" s="40"/>
      <c r="G114" s="40"/>
      <c r="H114" s="40"/>
      <c r="I114" s="40"/>
      <c r="J114" s="40"/>
      <c r="K114" s="40"/>
      <c r="L114" s="40"/>
      <c r="N114" s="40"/>
      <c r="O114" s="40"/>
      <c r="P114" s="40"/>
      <c r="Q114" s="40"/>
    </row>
    <row r="115" spans="1:17" x14ac:dyDescent="0.25">
      <c r="B115" s="293"/>
      <c r="C115" s="294"/>
      <c r="D115" s="40"/>
      <c r="E115" s="40"/>
      <c r="F115" s="40"/>
      <c r="G115" s="40"/>
      <c r="H115" s="40"/>
      <c r="I115" s="40"/>
      <c r="J115" s="40"/>
      <c r="K115" s="40"/>
      <c r="L115" s="40"/>
      <c r="N115" s="40"/>
      <c r="O115" s="40"/>
      <c r="P115" s="40"/>
      <c r="Q115" s="40"/>
    </row>
    <row r="116" spans="1:17" x14ac:dyDescent="0.25">
      <c r="A116" s="292"/>
      <c r="C116" s="292"/>
      <c r="D116" s="40"/>
      <c r="E116" s="40"/>
      <c r="F116" s="40"/>
      <c r="G116" s="40"/>
      <c r="H116" s="40"/>
      <c r="I116" s="40"/>
      <c r="J116" s="40"/>
      <c r="K116" s="40"/>
      <c r="L116" s="40"/>
      <c r="N116" s="40"/>
      <c r="O116" s="40"/>
      <c r="P116" s="40"/>
      <c r="Q116" s="40"/>
    </row>
    <row r="117" spans="1:17" x14ac:dyDescent="0.25">
      <c r="A117" s="292"/>
      <c r="C117" s="301"/>
      <c r="D117" s="40"/>
      <c r="E117" s="40"/>
      <c r="F117" s="40"/>
      <c r="G117" s="40"/>
      <c r="H117" s="40"/>
      <c r="I117" s="40"/>
      <c r="J117" s="40"/>
      <c r="K117" s="40"/>
      <c r="L117" s="40"/>
      <c r="N117" s="40"/>
      <c r="O117" s="40"/>
      <c r="P117" s="40"/>
      <c r="Q117" s="40"/>
    </row>
    <row r="118" spans="1:17" x14ac:dyDescent="0.25">
      <c r="A118" s="292"/>
      <c r="C118" s="301"/>
      <c r="D118" s="40"/>
      <c r="E118" s="40"/>
      <c r="F118" s="40"/>
      <c r="G118" s="40"/>
      <c r="H118" s="40"/>
      <c r="I118" s="40"/>
      <c r="J118" s="40"/>
      <c r="K118" s="40"/>
      <c r="L118" s="40"/>
      <c r="N118" s="40"/>
      <c r="O118" s="40"/>
      <c r="P118" s="40"/>
      <c r="Q118" s="40"/>
    </row>
    <row r="119" spans="1:17" x14ac:dyDescent="0.25">
      <c r="A119" s="292"/>
      <c r="C119" s="301"/>
      <c r="D119" s="40"/>
      <c r="E119" s="40"/>
      <c r="F119" s="40"/>
      <c r="G119" s="40"/>
      <c r="H119" s="40"/>
      <c r="I119" s="40"/>
      <c r="J119" s="40"/>
      <c r="K119" s="40"/>
      <c r="L119" s="40"/>
      <c r="N119" s="40"/>
      <c r="O119" s="40"/>
      <c r="P119" s="40"/>
      <c r="Q119" s="40"/>
    </row>
    <row r="120" spans="1:17" x14ac:dyDescent="0.25">
      <c r="A120" s="292"/>
      <c r="C120" s="301"/>
      <c r="D120" s="40"/>
      <c r="E120" s="40"/>
      <c r="F120" s="40"/>
      <c r="G120" s="40"/>
      <c r="H120" s="40"/>
      <c r="I120" s="40"/>
      <c r="J120" s="40"/>
      <c r="K120" s="40"/>
      <c r="L120" s="40"/>
      <c r="N120" s="40"/>
      <c r="O120" s="40"/>
      <c r="P120" s="40"/>
      <c r="Q120" s="40"/>
    </row>
    <row r="121" spans="1:17" x14ac:dyDescent="0.25">
      <c r="A121" s="292"/>
      <c r="C121" s="301"/>
      <c r="D121" s="40"/>
      <c r="E121" s="40"/>
      <c r="F121" s="40"/>
      <c r="G121" s="40"/>
      <c r="H121" s="40"/>
      <c r="I121" s="40"/>
      <c r="J121" s="40"/>
      <c r="K121" s="40"/>
      <c r="L121" s="40"/>
      <c r="N121" s="40"/>
      <c r="O121" s="40"/>
      <c r="P121" s="40"/>
      <c r="Q121" s="40"/>
    </row>
    <row r="122" spans="1:17" x14ac:dyDescent="0.25">
      <c r="A122" s="292"/>
      <c r="C122" s="301"/>
      <c r="D122" s="40"/>
      <c r="E122" s="40"/>
      <c r="F122" s="40"/>
      <c r="G122" s="40"/>
      <c r="H122" s="40"/>
      <c r="I122" s="40"/>
      <c r="J122" s="40"/>
      <c r="K122" s="40"/>
      <c r="L122" s="40"/>
      <c r="N122" s="40"/>
      <c r="O122" s="40"/>
      <c r="P122" s="40"/>
      <c r="Q122" s="40"/>
    </row>
    <row r="123" spans="1:17" x14ac:dyDescent="0.25">
      <c r="A123" s="292"/>
      <c r="C123" s="301"/>
      <c r="D123" s="40"/>
      <c r="E123" s="40"/>
      <c r="F123" s="40"/>
      <c r="G123" s="40"/>
      <c r="H123" s="40"/>
      <c r="I123" s="40"/>
      <c r="J123" s="40"/>
      <c r="K123" s="40"/>
      <c r="L123" s="40"/>
      <c r="N123" s="40"/>
      <c r="O123" s="40"/>
      <c r="P123" s="40"/>
      <c r="Q123" s="40"/>
    </row>
    <row r="124" spans="1:17" x14ac:dyDescent="0.25">
      <c r="A124" s="292"/>
      <c r="C124" s="301"/>
      <c r="D124" s="40"/>
      <c r="E124" s="40"/>
      <c r="F124" s="40"/>
      <c r="G124" s="40"/>
      <c r="H124" s="40"/>
      <c r="I124" s="40"/>
      <c r="J124" s="40"/>
      <c r="K124" s="40"/>
      <c r="L124" s="40"/>
      <c r="N124" s="40"/>
      <c r="O124" s="40"/>
      <c r="P124" s="40"/>
      <c r="Q124" s="40"/>
    </row>
    <row r="125" spans="1:17" x14ac:dyDescent="0.25">
      <c r="A125" s="292"/>
      <c r="C125" s="301"/>
      <c r="D125" s="40"/>
      <c r="E125" s="40"/>
      <c r="F125" s="40"/>
      <c r="G125" s="40"/>
      <c r="H125" s="40"/>
      <c r="I125" s="40"/>
      <c r="J125" s="40"/>
      <c r="K125" s="40"/>
      <c r="L125" s="40"/>
      <c r="N125" s="40"/>
      <c r="O125" s="40"/>
      <c r="P125" s="40"/>
      <c r="Q125" s="40"/>
    </row>
    <row r="126" spans="1:17" x14ac:dyDescent="0.25">
      <c r="A126" s="292"/>
      <c r="C126" s="301"/>
      <c r="D126" s="40"/>
      <c r="E126" s="40"/>
      <c r="F126" s="40"/>
      <c r="G126" s="40"/>
      <c r="H126" s="40"/>
      <c r="I126" s="40"/>
      <c r="J126" s="40"/>
      <c r="K126" s="40"/>
      <c r="L126" s="40"/>
      <c r="N126" s="40"/>
      <c r="O126" s="40"/>
      <c r="P126" s="40"/>
      <c r="Q126" s="40"/>
    </row>
    <row r="127" spans="1:17" x14ac:dyDescent="0.25">
      <c r="A127" s="292"/>
      <c r="C127" s="301"/>
      <c r="D127" s="40"/>
      <c r="E127" s="40"/>
      <c r="F127" s="40"/>
      <c r="G127" s="40"/>
      <c r="H127" s="40"/>
      <c r="I127" s="40"/>
      <c r="J127" s="40"/>
      <c r="K127" s="40"/>
      <c r="L127" s="40"/>
      <c r="N127" s="40"/>
      <c r="O127" s="40"/>
      <c r="P127" s="40"/>
      <c r="Q127" s="40"/>
    </row>
    <row r="128" spans="1:17" x14ac:dyDescent="0.25">
      <c r="A128" s="292"/>
      <c r="C128" s="301"/>
      <c r="D128" s="40"/>
      <c r="E128" s="40"/>
      <c r="F128" s="40"/>
      <c r="G128" s="40"/>
      <c r="H128" s="40"/>
      <c r="I128" s="40"/>
      <c r="J128" s="40"/>
      <c r="K128" s="40"/>
      <c r="L128" s="40"/>
      <c r="N128" s="40"/>
      <c r="O128" s="40"/>
      <c r="P128" s="40"/>
      <c r="Q128" s="40"/>
    </row>
    <row r="129" spans="1:26" x14ac:dyDescent="0.25">
      <c r="A129" s="292"/>
      <c r="C129" s="301"/>
      <c r="D129" s="40"/>
      <c r="E129" s="40"/>
      <c r="F129" s="40"/>
      <c r="G129" s="40"/>
      <c r="H129" s="40"/>
      <c r="I129" s="40"/>
      <c r="J129" s="40"/>
      <c r="K129" s="40"/>
      <c r="L129" s="40"/>
      <c r="N129" s="40"/>
      <c r="O129" s="40"/>
      <c r="P129" s="40"/>
      <c r="Q129" s="40"/>
    </row>
    <row r="130" spans="1:26" x14ac:dyDescent="0.25">
      <c r="A130" s="292"/>
      <c r="C130" s="301"/>
      <c r="D130" s="40"/>
      <c r="E130" s="40"/>
      <c r="F130" s="40"/>
      <c r="G130" s="40"/>
      <c r="H130" s="40"/>
      <c r="I130" s="40"/>
      <c r="J130" s="40"/>
      <c r="K130" s="40"/>
      <c r="L130" s="40"/>
      <c r="N130" s="40"/>
      <c r="O130" s="40"/>
      <c r="P130" s="40"/>
      <c r="Q130" s="40"/>
    </row>
    <row r="131" spans="1:26" x14ac:dyDescent="0.25">
      <c r="A131" s="292"/>
      <c r="C131" s="301"/>
      <c r="D131" s="40"/>
      <c r="E131" s="40"/>
      <c r="F131" s="40"/>
      <c r="G131" s="40"/>
      <c r="H131" s="40"/>
      <c r="I131" s="40"/>
      <c r="J131" s="40"/>
      <c r="K131" s="40"/>
      <c r="L131" s="40"/>
      <c r="N131" s="40"/>
      <c r="O131" s="40"/>
      <c r="P131" s="40"/>
      <c r="Q131" s="40"/>
    </row>
    <row r="132" spans="1:26" x14ac:dyDescent="0.25">
      <c r="A132" s="292"/>
      <c r="C132" s="301"/>
      <c r="D132" s="40"/>
      <c r="E132" s="40"/>
      <c r="F132" s="40"/>
      <c r="G132" s="40"/>
      <c r="H132" s="40"/>
      <c r="I132" s="40"/>
      <c r="J132" s="40"/>
      <c r="K132" s="40"/>
      <c r="L132" s="40"/>
      <c r="N132" s="40"/>
      <c r="O132" s="40"/>
      <c r="P132" s="40"/>
      <c r="Q132" s="40"/>
    </row>
    <row r="133" spans="1:26" x14ac:dyDescent="0.25">
      <c r="A133" s="292"/>
      <c r="C133" s="301"/>
      <c r="D133" s="40"/>
      <c r="E133" s="40"/>
      <c r="F133" s="40"/>
      <c r="G133" s="40"/>
      <c r="H133" s="40"/>
      <c r="I133" s="40"/>
      <c r="J133" s="40"/>
      <c r="K133" s="40"/>
      <c r="L133" s="40"/>
      <c r="N133" s="40"/>
      <c r="O133" s="40"/>
      <c r="P133" s="40"/>
      <c r="Q133" s="40"/>
    </row>
    <row r="134" spans="1:26" x14ac:dyDescent="0.25">
      <c r="A134" s="292"/>
      <c r="C134" s="301"/>
      <c r="D134" s="40"/>
      <c r="E134" s="40"/>
      <c r="F134" s="40"/>
      <c r="G134" s="40"/>
      <c r="H134" s="40"/>
      <c r="I134" s="40"/>
      <c r="J134" s="40"/>
      <c r="K134" s="40"/>
      <c r="L134" s="40"/>
      <c r="N134" s="40"/>
      <c r="O134" s="40"/>
      <c r="P134" s="40"/>
      <c r="Q134" s="40"/>
      <c r="T134" s="297"/>
      <c r="U134" s="297"/>
      <c r="V134" s="297"/>
      <c r="W134" s="297"/>
      <c r="X134" s="297"/>
      <c r="Y134" s="297"/>
      <c r="Z134" s="297"/>
    </row>
    <row r="135" spans="1:26" x14ac:dyDescent="0.25">
      <c r="A135" s="292"/>
      <c r="C135" s="302"/>
      <c r="D135" s="40"/>
      <c r="E135" s="40"/>
      <c r="F135" s="40"/>
      <c r="G135" s="40"/>
      <c r="H135" s="40"/>
      <c r="I135" s="40"/>
      <c r="J135" s="40"/>
      <c r="K135" s="40"/>
      <c r="L135" s="40"/>
      <c r="N135" s="40"/>
      <c r="O135" s="40"/>
      <c r="P135" s="40"/>
      <c r="Q135" s="40"/>
      <c r="T135" s="297"/>
      <c r="U135" s="297"/>
      <c r="V135" s="297"/>
      <c r="W135" s="297"/>
      <c r="X135" s="297"/>
      <c r="Y135" s="297"/>
      <c r="Z135" s="297"/>
    </row>
    <row r="136" spans="1:26" x14ac:dyDescent="0.25">
      <c r="C136" s="303"/>
      <c r="D136" s="40"/>
      <c r="E136" s="40"/>
      <c r="F136" s="40"/>
      <c r="G136" s="40"/>
      <c r="H136" s="40"/>
      <c r="I136" s="40"/>
      <c r="J136" s="40"/>
      <c r="K136" s="40"/>
      <c r="L136" s="40"/>
      <c r="N136" s="40"/>
      <c r="O136" s="40"/>
      <c r="P136" s="40"/>
      <c r="Q136" s="40"/>
      <c r="T136" s="297"/>
      <c r="U136" s="297"/>
      <c r="V136" s="297"/>
      <c r="W136" s="297"/>
      <c r="X136" s="297"/>
      <c r="Y136" s="297"/>
      <c r="Z136" s="297"/>
    </row>
    <row r="137" spans="1:26" x14ac:dyDescent="0.25">
      <c r="C137" s="6"/>
      <c r="D137" s="40"/>
      <c r="E137" s="40"/>
      <c r="F137" s="40"/>
      <c r="G137" s="40"/>
      <c r="H137" s="40"/>
      <c r="I137" s="40"/>
      <c r="J137" s="40"/>
      <c r="K137" s="40"/>
      <c r="L137" s="40"/>
      <c r="N137" s="40"/>
      <c r="O137" s="40"/>
      <c r="P137" s="40"/>
      <c r="Q137" s="40"/>
      <c r="T137" s="304"/>
      <c r="U137" s="304"/>
    </row>
    <row r="138" spans="1:26" x14ac:dyDescent="0.25">
      <c r="D138" s="40"/>
      <c r="E138" s="40"/>
      <c r="F138" s="40"/>
      <c r="G138" s="40"/>
      <c r="H138" s="40"/>
      <c r="I138" s="40"/>
      <c r="J138" s="40"/>
      <c r="K138" s="40"/>
      <c r="L138" s="40"/>
      <c r="N138" s="40"/>
      <c r="O138" s="40"/>
      <c r="P138" s="40"/>
      <c r="Q138" s="40"/>
      <c r="T138" s="304"/>
      <c r="U138" s="304"/>
    </row>
    <row r="139" spans="1:26" x14ac:dyDescent="0.25">
      <c r="D139" s="40"/>
      <c r="E139" s="40"/>
      <c r="F139" s="40"/>
      <c r="G139" s="40"/>
      <c r="H139" s="40"/>
      <c r="I139" s="40"/>
      <c r="J139" s="40"/>
      <c r="K139" s="40"/>
      <c r="L139" s="40"/>
      <c r="N139" s="40"/>
      <c r="O139" s="40"/>
      <c r="P139" s="40"/>
      <c r="Q139" s="40"/>
      <c r="T139" s="304"/>
      <c r="U139" s="304"/>
    </row>
    <row r="140" spans="1:26" x14ac:dyDescent="0.25">
      <c r="D140" s="40"/>
      <c r="E140" s="40"/>
      <c r="F140" s="40"/>
      <c r="G140" s="40"/>
      <c r="H140" s="40"/>
      <c r="I140" s="40"/>
      <c r="J140" s="40"/>
      <c r="K140" s="40"/>
      <c r="L140" s="40"/>
      <c r="N140" s="40"/>
      <c r="O140" s="40"/>
      <c r="P140" s="40"/>
      <c r="Q140" s="40"/>
      <c r="T140" s="304"/>
      <c r="U140" s="304"/>
    </row>
    <row r="141" spans="1:26" x14ac:dyDescent="0.25">
      <c r="D141" s="40"/>
      <c r="E141" s="40"/>
      <c r="F141" s="40"/>
      <c r="G141" s="40"/>
      <c r="H141" s="40"/>
      <c r="I141" s="40"/>
      <c r="J141" s="40"/>
      <c r="K141" s="40"/>
      <c r="L141" s="40"/>
      <c r="N141" s="40"/>
      <c r="O141" s="40"/>
      <c r="P141" s="40"/>
      <c r="Q141" s="40"/>
      <c r="T141" s="304"/>
      <c r="U141" s="304"/>
    </row>
    <row r="142" spans="1:26" x14ac:dyDescent="0.25">
      <c r="D142" s="40"/>
      <c r="E142" s="40"/>
      <c r="F142" s="40"/>
      <c r="G142" s="40"/>
      <c r="H142" s="40"/>
      <c r="I142" s="40"/>
      <c r="J142" s="40"/>
      <c r="K142" s="40"/>
      <c r="L142" s="40"/>
      <c r="N142" s="40"/>
      <c r="O142" s="40"/>
      <c r="P142" s="40"/>
      <c r="Q142" s="40"/>
      <c r="T142" s="304"/>
      <c r="U142" s="304"/>
    </row>
    <row r="143" spans="1:26" x14ac:dyDescent="0.25">
      <c r="D143" s="40"/>
      <c r="E143" s="40"/>
      <c r="F143" s="40"/>
      <c r="G143" s="40"/>
      <c r="H143" s="40"/>
      <c r="I143" s="40"/>
      <c r="J143" s="40"/>
      <c r="K143" s="40"/>
      <c r="L143" s="40"/>
      <c r="N143" s="40"/>
      <c r="O143" s="40"/>
      <c r="P143" s="40"/>
      <c r="Q143" s="40"/>
      <c r="T143" s="304"/>
      <c r="U143" s="304"/>
    </row>
    <row r="144" spans="1:26" x14ac:dyDescent="0.25">
      <c r="D144" s="40"/>
      <c r="E144" s="40"/>
      <c r="F144" s="40"/>
      <c r="G144" s="40"/>
      <c r="H144" s="40"/>
      <c r="I144" s="40"/>
      <c r="J144" s="40"/>
      <c r="K144" s="40"/>
      <c r="L144" s="40"/>
      <c r="N144" s="40"/>
      <c r="O144" s="40"/>
      <c r="P144" s="40"/>
      <c r="Q144" s="40"/>
      <c r="T144" s="304"/>
      <c r="U144" s="304"/>
    </row>
    <row r="145" spans="4:21" x14ac:dyDescent="0.25">
      <c r="D145" s="40"/>
      <c r="E145" s="40"/>
      <c r="F145" s="40"/>
      <c r="G145" s="40"/>
      <c r="H145" s="40"/>
      <c r="I145" s="40"/>
      <c r="J145" s="40"/>
      <c r="K145" s="40"/>
      <c r="L145" s="40"/>
      <c r="N145" s="40"/>
      <c r="O145" s="40"/>
      <c r="P145" s="40"/>
      <c r="Q145" s="40"/>
      <c r="T145" s="304"/>
      <c r="U145" s="304"/>
    </row>
    <row r="146" spans="4:21" x14ac:dyDescent="0.25">
      <c r="D146" s="40"/>
      <c r="E146" s="40"/>
      <c r="F146" s="40"/>
      <c r="G146" s="40"/>
      <c r="H146" s="40"/>
      <c r="I146" s="40"/>
      <c r="J146" s="40"/>
      <c r="K146" s="40"/>
      <c r="L146" s="40"/>
      <c r="N146" s="40"/>
      <c r="O146" s="40"/>
      <c r="P146" s="40"/>
      <c r="Q146" s="40"/>
      <c r="T146" s="304"/>
      <c r="U146" s="304"/>
    </row>
    <row r="147" spans="4:21" x14ac:dyDescent="0.25">
      <c r="D147" s="40"/>
      <c r="E147" s="40"/>
      <c r="F147" s="40"/>
      <c r="G147" s="40"/>
      <c r="H147" s="40"/>
      <c r="I147" s="40"/>
      <c r="J147" s="40"/>
      <c r="K147" s="40"/>
      <c r="L147" s="40"/>
      <c r="N147" s="40"/>
      <c r="O147" s="40"/>
      <c r="P147" s="40"/>
      <c r="Q147" s="40"/>
      <c r="T147" s="304"/>
      <c r="U147" s="304"/>
    </row>
    <row r="148" spans="4:21" x14ac:dyDescent="0.25">
      <c r="D148" s="40"/>
      <c r="E148" s="40"/>
      <c r="F148" s="40"/>
      <c r="G148" s="40"/>
      <c r="H148" s="40"/>
      <c r="I148" s="40"/>
      <c r="J148" s="40"/>
      <c r="K148" s="40"/>
      <c r="L148" s="40"/>
      <c r="N148" s="40"/>
      <c r="O148" s="40"/>
      <c r="P148" s="40"/>
      <c r="Q148" s="40"/>
      <c r="T148" s="304"/>
      <c r="U148" s="304"/>
    </row>
    <row r="149" spans="4:21" x14ac:dyDescent="0.25">
      <c r="D149" s="40"/>
      <c r="E149" s="40"/>
      <c r="F149" s="40"/>
      <c r="G149" s="40"/>
      <c r="H149" s="40"/>
      <c r="I149" s="40"/>
      <c r="J149" s="40"/>
      <c r="K149" s="40"/>
      <c r="L149" s="40"/>
      <c r="N149" s="40"/>
      <c r="O149" s="40"/>
      <c r="P149" s="40"/>
      <c r="Q149" s="40"/>
      <c r="T149" s="304"/>
      <c r="U149" s="304"/>
    </row>
    <row r="150" spans="4:21" x14ac:dyDescent="0.25">
      <c r="D150" s="40"/>
      <c r="E150" s="40"/>
      <c r="F150" s="40"/>
      <c r="G150" s="40"/>
      <c r="H150" s="40"/>
      <c r="I150" s="40"/>
      <c r="J150" s="40"/>
      <c r="K150" s="40"/>
      <c r="L150" s="40"/>
      <c r="N150" s="40"/>
      <c r="O150" s="40"/>
      <c r="P150" s="40"/>
      <c r="Q150" s="40"/>
      <c r="T150" s="304"/>
      <c r="U150" s="304"/>
    </row>
    <row r="151" spans="4:21" x14ac:dyDescent="0.25">
      <c r="D151" s="40"/>
      <c r="E151" s="40"/>
      <c r="F151" s="40"/>
      <c r="G151" s="40"/>
      <c r="H151" s="40"/>
      <c r="I151" s="40"/>
      <c r="J151" s="40"/>
      <c r="K151" s="40"/>
      <c r="L151" s="40"/>
      <c r="N151" s="40"/>
      <c r="O151" s="40"/>
      <c r="P151" s="40"/>
      <c r="Q151" s="40"/>
      <c r="T151" s="304"/>
      <c r="U151" s="304"/>
    </row>
    <row r="152" spans="4:21" x14ac:dyDescent="0.25">
      <c r="D152" s="40"/>
      <c r="E152" s="40"/>
      <c r="F152" s="40"/>
      <c r="G152" s="40"/>
      <c r="H152" s="40"/>
      <c r="I152" s="40"/>
      <c r="J152" s="40"/>
      <c r="K152" s="40"/>
      <c r="L152" s="40"/>
      <c r="N152" s="40"/>
      <c r="O152" s="40"/>
      <c r="P152" s="40"/>
      <c r="Q152" s="40"/>
      <c r="T152" s="304"/>
      <c r="U152" s="304"/>
    </row>
    <row r="153" spans="4:21" x14ac:dyDescent="0.25">
      <c r="D153" s="40"/>
      <c r="E153" s="40"/>
      <c r="F153" s="40"/>
      <c r="G153" s="40"/>
      <c r="H153" s="40"/>
      <c r="I153" s="40"/>
      <c r="J153" s="40"/>
      <c r="K153" s="40"/>
      <c r="L153" s="40"/>
      <c r="N153" s="40"/>
      <c r="O153" s="40"/>
      <c r="P153" s="40"/>
      <c r="Q153" s="40"/>
      <c r="T153" s="304"/>
      <c r="U153" s="304"/>
    </row>
    <row r="154" spans="4:21" x14ac:dyDescent="0.25">
      <c r="D154" s="40"/>
      <c r="E154" s="40"/>
      <c r="F154" s="40"/>
      <c r="G154" s="40"/>
      <c r="H154" s="40"/>
      <c r="I154" s="40"/>
      <c r="J154" s="40"/>
      <c r="K154" s="40"/>
      <c r="L154" s="40"/>
      <c r="N154" s="40"/>
      <c r="O154" s="40"/>
      <c r="P154" s="40"/>
      <c r="Q154" s="40"/>
      <c r="T154" s="304"/>
      <c r="U154" s="304"/>
    </row>
    <row r="155" spans="4:21" x14ac:dyDescent="0.25">
      <c r="D155" s="40"/>
      <c r="E155" s="40"/>
      <c r="F155" s="40"/>
      <c r="G155" s="40"/>
      <c r="H155" s="40"/>
      <c r="I155" s="40"/>
      <c r="J155" s="40"/>
      <c r="K155" s="40"/>
      <c r="L155" s="40"/>
      <c r="N155" s="40"/>
      <c r="O155" s="40"/>
      <c r="P155" s="40"/>
      <c r="Q155" s="40"/>
      <c r="T155" s="304"/>
      <c r="U155" s="304"/>
    </row>
    <row r="156" spans="4:21" x14ac:dyDescent="0.25">
      <c r="D156" s="40"/>
      <c r="E156" s="40"/>
      <c r="F156" s="40"/>
      <c r="G156" s="40"/>
      <c r="H156" s="40"/>
      <c r="I156" s="40"/>
      <c r="J156" s="40"/>
      <c r="K156" s="40"/>
      <c r="L156" s="40"/>
      <c r="N156" s="40"/>
      <c r="O156" s="40"/>
      <c r="P156" s="40"/>
      <c r="Q156" s="40"/>
    </row>
    <row r="157" spans="4:21" x14ac:dyDescent="0.25">
      <c r="D157" s="40"/>
      <c r="E157" s="40"/>
      <c r="F157" s="40"/>
      <c r="G157" s="40"/>
      <c r="H157" s="40"/>
      <c r="I157" s="40"/>
      <c r="J157" s="40"/>
      <c r="K157" s="40"/>
      <c r="L157" s="40"/>
      <c r="N157" s="40"/>
      <c r="O157" s="40"/>
      <c r="P157" s="40"/>
      <c r="Q157" s="40"/>
    </row>
    <row r="158" spans="4:21" x14ac:dyDescent="0.25">
      <c r="D158" s="40"/>
      <c r="E158" s="40"/>
      <c r="F158" s="40"/>
      <c r="G158" s="40"/>
      <c r="H158" s="40"/>
      <c r="I158" s="40"/>
      <c r="J158" s="40"/>
      <c r="K158" s="40"/>
      <c r="L158" s="40"/>
      <c r="N158" s="40"/>
      <c r="O158" s="40"/>
      <c r="P158" s="40"/>
      <c r="Q158" s="40"/>
    </row>
    <row r="159" spans="4:21" x14ac:dyDescent="0.25">
      <c r="D159" s="40"/>
      <c r="E159" s="40"/>
      <c r="F159" s="40"/>
      <c r="G159" s="40"/>
      <c r="H159" s="40"/>
      <c r="I159" s="40"/>
      <c r="J159" s="40"/>
      <c r="K159" s="40"/>
      <c r="L159" s="40"/>
      <c r="N159" s="40"/>
      <c r="O159" s="40"/>
      <c r="P159" s="40"/>
      <c r="Q159" s="40"/>
    </row>
    <row r="160" spans="4:21" x14ac:dyDescent="0.25">
      <c r="D160" s="40"/>
      <c r="E160" s="40"/>
      <c r="F160" s="40"/>
      <c r="G160" s="40"/>
      <c r="H160" s="40"/>
      <c r="I160" s="40"/>
      <c r="J160" s="40"/>
      <c r="K160" s="40"/>
      <c r="L160" s="40"/>
      <c r="N160" s="40"/>
      <c r="O160" s="40"/>
      <c r="P160" s="40"/>
      <c r="Q160" s="40"/>
    </row>
    <row r="161" spans="4:17" x14ac:dyDescent="0.25">
      <c r="D161" s="40"/>
      <c r="E161" s="40"/>
      <c r="F161" s="40"/>
      <c r="G161" s="40"/>
      <c r="H161" s="40"/>
      <c r="I161" s="40"/>
      <c r="J161" s="40"/>
      <c r="K161" s="40"/>
      <c r="L161" s="40"/>
      <c r="N161" s="40"/>
      <c r="O161" s="40"/>
      <c r="P161" s="40"/>
      <c r="Q161" s="40"/>
    </row>
    <row r="162" spans="4:17" x14ac:dyDescent="0.25">
      <c r="D162" s="40"/>
      <c r="E162" s="40"/>
      <c r="F162" s="40"/>
      <c r="G162" s="40"/>
      <c r="H162" s="40"/>
      <c r="I162" s="40"/>
      <c r="J162" s="40"/>
      <c r="K162" s="40"/>
      <c r="L162" s="40"/>
      <c r="N162" s="40"/>
      <c r="O162" s="40"/>
      <c r="P162" s="40"/>
      <c r="Q162" s="40"/>
    </row>
    <row r="163" spans="4:17" x14ac:dyDescent="0.25">
      <c r="D163" s="40"/>
      <c r="E163" s="40"/>
      <c r="F163" s="40"/>
      <c r="G163" s="40"/>
      <c r="H163" s="40"/>
      <c r="I163" s="40"/>
      <c r="J163" s="40"/>
      <c r="K163" s="40"/>
      <c r="L163" s="40"/>
      <c r="N163" s="40"/>
      <c r="O163" s="40"/>
      <c r="P163" s="40"/>
      <c r="Q163" s="40"/>
    </row>
    <row r="164" spans="4:17" x14ac:dyDescent="0.25">
      <c r="D164" s="40"/>
      <c r="E164" s="40"/>
      <c r="F164" s="40"/>
      <c r="G164" s="40"/>
      <c r="H164" s="40"/>
      <c r="I164" s="40"/>
      <c r="J164" s="40"/>
      <c r="K164" s="40"/>
      <c r="L164" s="40"/>
      <c r="N164" s="40"/>
      <c r="O164" s="40"/>
      <c r="P164" s="40"/>
      <c r="Q164" s="40"/>
    </row>
    <row r="165" spans="4:17" x14ac:dyDescent="0.25">
      <c r="D165" s="40"/>
      <c r="E165" s="40"/>
      <c r="F165" s="40"/>
      <c r="G165" s="40"/>
      <c r="H165" s="40"/>
      <c r="I165" s="40"/>
      <c r="J165" s="40"/>
      <c r="K165" s="40"/>
      <c r="L165" s="40"/>
      <c r="N165" s="40"/>
      <c r="O165" s="40"/>
      <c r="P165" s="40"/>
      <c r="Q165" s="40"/>
    </row>
    <row r="166" spans="4:17" x14ac:dyDescent="0.25">
      <c r="D166" s="40"/>
      <c r="E166" s="40"/>
      <c r="F166" s="40"/>
      <c r="G166" s="40"/>
      <c r="H166" s="40"/>
      <c r="I166" s="40"/>
      <c r="J166" s="40"/>
      <c r="K166" s="40"/>
      <c r="L166" s="40"/>
      <c r="N166" s="40"/>
      <c r="O166" s="40"/>
      <c r="P166" s="40"/>
      <c r="Q166" s="40"/>
    </row>
    <row r="167" spans="4:17" x14ac:dyDescent="0.25">
      <c r="D167" s="40"/>
      <c r="E167" s="40"/>
      <c r="F167" s="40"/>
      <c r="G167" s="40"/>
      <c r="H167" s="40"/>
      <c r="I167" s="40"/>
      <c r="J167" s="40"/>
      <c r="K167" s="40"/>
      <c r="L167" s="40"/>
      <c r="N167" s="40"/>
      <c r="O167" s="40"/>
      <c r="P167" s="40"/>
      <c r="Q167" s="40"/>
    </row>
    <row r="168" spans="4:17" x14ac:dyDescent="0.25">
      <c r="D168" s="40"/>
      <c r="E168" s="40"/>
      <c r="F168" s="40"/>
      <c r="G168" s="40"/>
      <c r="H168" s="40"/>
      <c r="I168" s="40"/>
      <c r="J168" s="40"/>
      <c r="K168" s="40"/>
      <c r="L168" s="40"/>
      <c r="N168" s="40"/>
      <c r="O168" s="40"/>
      <c r="P168" s="40"/>
      <c r="Q168" s="40"/>
    </row>
    <row r="169" spans="4:17" x14ac:dyDescent="0.25">
      <c r="D169" s="40"/>
      <c r="E169" s="40"/>
      <c r="F169" s="40"/>
      <c r="G169" s="40"/>
      <c r="H169" s="40"/>
      <c r="I169" s="40"/>
      <c r="J169" s="40"/>
      <c r="K169" s="40"/>
      <c r="L169" s="40"/>
      <c r="N169" s="40"/>
      <c r="O169" s="40"/>
      <c r="P169" s="40"/>
      <c r="Q169" s="40"/>
    </row>
    <row r="170" spans="4:17" x14ac:dyDescent="0.25">
      <c r="D170" s="40"/>
      <c r="E170" s="40"/>
      <c r="F170" s="40"/>
      <c r="G170" s="40"/>
      <c r="H170" s="40"/>
      <c r="I170" s="40"/>
      <c r="J170" s="40"/>
      <c r="K170" s="40"/>
      <c r="L170" s="40"/>
      <c r="N170" s="40"/>
      <c r="O170" s="40"/>
      <c r="P170" s="40"/>
      <c r="Q170" s="40"/>
    </row>
  </sheetData>
  <sheetProtection insertRows="0" selectLockedCells="1"/>
  <mergeCells count="34">
    <mergeCell ref="D7:R7"/>
    <mergeCell ref="I10:M10"/>
    <mergeCell ref="N10:R10"/>
    <mergeCell ref="I11:J11"/>
    <mergeCell ref="I2:J2"/>
    <mergeCell ref="D3:R3"/>
    <mergeCell ref="D4:R4"/>
    <mergeCell ref="D5:R5"/>
    <mergeCell ref="D6:R6"/>
    <mergeCell ref="N66:R66"/>
    <mergeCell ref="I67:J67"/>
    <mergeCell ref="B59:C59"/>
    <mergeCell ref="B8:C8"/>
    <mergeCell ref="D10:D11"/>
    <mergeCell ref="E10:E11"/>
    <mergeCell ref="F10:F11"/>
    <mergeCell ref="G10:G11"/>
    <mergeCell ref="H10:H11"/>
    <mergeCell ref="I68:J68"/>
    <mergeCell ref="N68:R68"/>
    <mergeCell ref="I12:J12"/>
    <mergeCell ref="N12:R12"/>
    <mergeCell ref="B114:C114"/>
    <mergeCell ref="D60:R60"/>
    <mergeCell ref="D61:R61"/>
    <mergeCell ref="D62:R62"/>
    <mergeCell ref="D63:R63"/>
    <mergeCell ref="D64:R64"/>
    <mergeCell ref="D66:D67"/>
    <mergeCell ref="E66:E67"/>
    <mergeCell ref="F66:F67"/>
    <mergeCell ref="G66:G67"/>
    <mergeCell ref="H66:H67"/>
    <mergeCell ref="I66:M66"/>
  </mergeCells>
  <pageMargins left="0.31496062992126" right="0.31496062992126" top="0.62" bottom="0.77" header="0.31496062992126" footer="0.31496062992126"/>
  <pageSetup scale="72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C00000"/>
    <pageSetUpPr fitToPage="1"/>
  </sheetPr>
  <dimension ref="A1:AZ126"/>
  <sheetViews>
    <sheetView showGridLines="0" topLeftCell="C1" zoomScale="85" zoomScaleNormal="85" zoomScaleSheetLayoutView="85" workbookViewId="0">
      <selection activeCell="I10" sqref="I10:M10"/>
    </sheetView>
  </sheetViews>
  <sheetFormatPr defaultRowHeight="12.75" x14ac:dyDescent="0.25"/>
  <cols>
    <col min="1" max="1" width="4.140625" style="1" hidden="1" customWidth="1"/>
    <col min="2" max="2" width="23.7109375" style="1" hidden="1" customWidth="1"/>
    <col min="3" max="3" width="9" style="1" customWidth="1"/>
    <col min="4" max="4" width="16.85546875" style="1" customWidth="1"/>
    <col min="5" max="5" width="72.5703125" style="2" customWidth="1"/>
    <col min="6" max="6" width="9" style="1" customWidth="1"/>
    <col min="7" max="7" width="11.5703125" style="1" customWidth="1"/>
    <col min="8" max="8" width="12.7109375" style="1" customWidth="1"/>
    <col min="9" max="9" width="9" style="1" customWidth="1"/>
    <col min="10" max="10" width="10.85546875" style="1" customWidth="1"/>
    <col min="11" max="11" width="14.85546875" style="1" customWidth="1"/>
    <col min="12" max="12" width="13.140625" style="1" customWidth="1"/>
    <col min="13" max="13" width="9" style="3" customWidth="1"/>
    <col min="14" max="14" width="9.5703125" style="1" customWidth="1"/>
    <col min="15" max="15" width="13.7109375" style="1" customWidth="1"/>
    <col min="16" max="19" width="3.7109375" style="1" customWidth="1"/>
    <col min="20" max="20" width="23" style="1" customWidth="1"/>
    <col min="21" max="26" width="5.28515625" style="6" customWidth="1"/>
    <col min="27" max="31" width="8.140625" style="6" customWidth="1"/>
    <col min="32" max="32" width="9.140625" style="6" customWidth="1"/>
    <col min="33" max="33" width="8.140625" style="6" customWidth="1"/>
    <col min="34" max="39" width="10.140625" style="6" customWidth="1"/>
    <col min="40" max="40" width="1.7109375" style="6" customWidth="1"/>
    <col min="41" max="41" width="10.28515625" style="6" customWidth="1"/>
    <col min="42" max="42" width="13.5703125" style="6" customWidth="1"/>
    <col min="43" max="46" width="9.140625" style="6"/>
    <col min="47" max="16384" width="9.140625" style="1"/>
  </cols>
  <sheetData>
    <row r="1" spans="1:52" s="5" customFormat="1" ht="20.25" customHeight="1" x14ac:dyDescent="0.25">
      <c r="C1" s="45"/>
      <c r="E1" s="612" t="s">
        <v>84</v>
      </c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612"/>
      <c r="T1" s="612"/>
      <c r="U1" s="46"/>
      <c r="V1" s="587"/>
      <c r="W1" s="587"/>
      <c r="X1" s="587"/>
      <c r="Y1" s="587"/>
      <c r="Z1" s="587"/>
      <c r="AA1" s="587"/>
      <c r="AB1" s="587"/>
      <c r="AC1" s="587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4"/>
      <c r="AV1" s="4"/>
      <c r="AW1" s="4"/>
      <c r="AX1" s="4"/>
      <c r="AY1" s="4"/>
      <c r="AZ1" s="4"/>
    </row>
    <row r="2" spans="1:52" s="5" customFormat="1" ht="20.25" customHeight="1" x14ac:dyDescent="0.25">
      <c r="C2" s="45"/>
      <c r="E2" s="612" t="s">
        <v>1</v>
      </c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612"/>
      <c r="R2" s="612"/>
      <c r="S2" s="612"/>
      <c r="T2" s="612"/>
      <c r="U2" s="46"/>
      <c r="V2" s="587"/>
      <c r="W2" s="587"/>
      <c r="X2" s="587"/>
      <c r="Y2" s="587"/>
      <c r="Z2" s="587"/>
      <c r="AA2" s="587"/>
      <c r="AB2" s="587"/>
      <c r="AC2" s="587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4"/>
      <c r="AV2" s="4"/>
      <c r="AW2" s="4"/>
      <c r="AX2" s="4"/>
      <c r="AY2" s="4"/>
      <c r="AZ2" s="4"/>
    </row>
    <row r="3" spans="1:52" s="5" customFormat="1" ht="20.25" customHeight="1" x14ac:dyDescent="0.25">
      <c r="C3" s="45"/>
      <c r="E3" s="612" t="s">
        <v>2</v>
      </c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2"/>
      <c r="R3" s="612"/>
      <c r="S3" s="612"/>
      <c r="T3" s="612"/>
      <c r="U3" s="46"/>
      <c r="V3" s="587"/>
      <c r="W3" s="587"/>
      <c r="X3" s="587"/>
      <c r="Y3" s="587"/>
      <c r="Z3" s="587"/>
      <c r="AA3" s="587"/>
      <c r="AB3" s="587"/>
      <c r="AC3" s="587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4"/>
      <c r="AV3" s="4"/>
      <c r="AW3" s="4"/>
      <c r="AX3" s="4"/>
      <c r="AY3" s="4"/>
      <c r="AZ3" s="4"/>
    </row>
    <row r="4" spans="1:52" s="5" customFormat="1" ht="20.25" customHeight="1" x14ac:dyDescent="0.25">
      <c r="C4" s="45"/>
      <c r="E4" s="612" t="s">
        <v>3</v>
      </c>
      <c r="F4" s="612"/>
      <c r="G4" s="612"/>
      <c r="H4" s="612"/>
      <c r="I4" s="612"/>
      <c r="J4" s="612"/>
      <c r="K4" s="612"/>
      <c r="L4" s="612"/>
      <c r="M4" s="612"/>
      <c r="N4" s="612"/>
      <c r="O4" s="612"/>
      <c r="P4" s="612"/>
      <c r="Q4" s="612"/>
      <c r="R4" s="612"/>
      <c r="S4" s="612"/>
      <c r="T4" s="612"/>
      <c r="U4" s="46"/>
      <c r="V4" s="587"/>
      <c r="W4" s="587"/>
      <c r="X4" s="587"/>
      <c r="Y4" s="587"/>
      <c r="Z4" s="587"/>
      <c r="AA4" s="587"/>
      <c r="AB4" s="587"/>
      <c r="AC4" s="587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4"/>
      <c r="AV4" s="4"/>
      <c r="AW4" s="4"/>
      <c r="AX4" s="4"/>
      <c r="AY4" s="4"/>
      <c r="AZ4" s="4"/>
    </row>
    <row r="5" spans="1:52" s="5" customFormat="1" ht="15" customHeight="1" x14ac:dyDescent="0.25">
      <c r="C5" s="45"/>
      <c r="E5" s="622" t="s">
        <v>4</v>
      </c>
      <c r="F5" s="622"/>
      <c r="G5" s="622"/>
      <c r="H5" s="622"/>
      <c r="I5" s="622"/>
      <c r="J5" s="622"/>
      <c r="K5" s="622"/>
      <c r="L5" s="622"/>
      <c r="M5" s="622"/>
      <c r="N5" s="622"/>
      <c r="O5" s="622"/>
      <c r="P5" s="622"/>
      <c r="Q5" s="622"/>
      <c r="R5" s="622"/>
      <c r="S5" s="622"/>
      <c r="T5" s="622"/>
      <c r="U5" s="46"/>
      <c r="V5" s="47"/>
      <c r="W5" s="47"/>
      <c r="X5" s="47"/>
      <c r="Y5" s="47"/>
      <c r="Z5" s="47"/>
      <c r="AA5" s="47"/>
      <c r="AB5" s="47"/>
      <c r="AC5" s="47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4"/>
      <c r="AV5" s="4"/>
      <c r="AW5" s="4"/>
      <c r="AX5" s="4"/>
      <c r="AY5" s="4"/>
      <c r="AZ5" s="4"/>
    </row>
    <row r="6" spans="1:52" ht="16.5" thickBot="1" x14ac:dyDescent="0.3">
      <c r="A6" s="48"/>
      <c r="C6" s="49" t="str">
        <f>+OWP!D9</f>
        <v>Propinsi Aceh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</row>
    <row r="7" spans="1:52" ht="15" customHeight="1" thickTop="1" x14ac:dyDescent="0.25">
      <c r="A7" s="52"/>
      <c r="B7" s="52"/>
      <c r="C7" s="623" t="s">
        <v>6</v>
      </c>
      <c r="D7" s="625" t="s">
        <v>7</v>
      </c>
      <c r="E7" s="627" t="s">
        <v>8</v>
      </c>
      <c r="F7" s="615" t="s">
        <v>85</v>
      </c>
      <c r="G7" s="616"/>
      <c r="H7" s="617"/>
      <c r="I7" s="615" t="s">
        <v>86</v>
      </c>
      <c r="J7" s="616"/>
      <c r="K7" s="617"/>
      <c r="L7" s="618">
        <v>2018</v>
      </c>
      <c r="M7" s="601"/>
      <c r="N7" s="601"/>
      <c r="O7" s="602"/>
      <c r="P7" s="618" t="s">
        <v>87</v>
      </c>
      <c r="Q7" s="601"/>
      <c r="R7" s="601"/>
      <c r="S7" s="602"/>
      <c r="T7" s="571" t="s">
        <v>88</v>
      </c>
      <c r="U7" s="53"/>
      <c r="V7" s="53"/>
      <c r="W7" s="53"/>
      <c r="X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</row>
    <row r="8" spans="1:52" ht="13.5" customHeight="1" thickBot="1" x14ac:dyDescent="0.3">
      <c r="A8" s="54"/>
      <c r="B8" s="54"/>
      <c r="C8" s="624"/>
      <c r="D8" s="626"/>
      <c r="E8" s="628"/>
      <c r="F8" s="619" t="s">
        <v>9</v>
      </c>
      <c r="G8" s="620"/>
      <c r="H8" s="55" t="s">
        <v>14</v>
      </c>
      <c r="I8" s="619" t="s">
        <v>9</v>
      </c>
      <c r="J8" s="620"/>
      <c r="K8" s="55" t="s">
        <v>14</v>
      </c>
      <c r="L8" s="56" t="s">
        <v>10</v>
      </c>
      <c r="M8" s="621" t="s">
        <v>9</v>
      </c>
      <c r="N8" s="620"/>
      <c r="O8" s="55" t="s">
        <v>14</v>
      </c>
      <c r="P8" s="57" t="s">
        <v>89</v>
      </c>
      <c r="Q8" s="58" t="s">
        <v>90</v>
      </c>
      <c r="R8" s="58" t="s">
        <v>91</v>
      </c>
      <c r="S8" s="59" t="s">
        <v>92</v>
      </c>
      <c r="T8" s="574"/>
      <c r="U8" s="8"/>
      <c r="V8" s="8"/>
      <c r="W8" s="8"/>
      <c r="X8" s="8"/>
      <c r="Y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52" ht="15" thickTop="1" thickBot="1" x14ac:dyDescent="0.3">
      <c r="A9" s="60"/>
      <c r="B9" s="60"/>
      <c r="C9" s="61">
        <v>1</v>
      </c>
      <c r="D9" s="62">
        <v>2</v>
      </c>
      <c r="E9" s="63">
        <v>3</v>
      </c>
      <c r="F9" s="583">
        <v>4</v>
      </c>
      <c r="G9" s="610"/>
      <c r="H9" s="64">
        <v>5</v>
      </c>
      <c r="I9" s="583">
        <v>6</v>
      </c>
      <c r="J9" s="610"/>
      <c r="K9" s="64">
        <v>7</v>
      </c>
      <c r="L9" s="65">
        <v>8</v>
      </c>
      <c r="M9" s="611">
        <v>9</v>
      </c>
      <c r="N9" s="610"/>
      <c r="O9" s="64">
        <v>10</v>
      </c>
      <c r="P9" s="583">
        <v>11</v>
      </c>
      <c r="Q9" s="585"/>
      <c r="R9" s="585"/>
      <c r="S9" s="584"/>
      <c r="T9" s="66">
        <v>12</v>
      </c>
      <c r="U9" s="9"/>
      <c r="V9" s="9"/>
      <c r="W9" s="9"/>
      <c r="X9" s="9"/>
      <c r="Y9" s="10"/>
      <c r="AA9" s="9"/>
      <c r="AB9" s="9"/>
      <c r="AC9" s="9"/>
      <c r="AD9" s="9"/>
      <c r="AE9" s="9"/>
      <c r="AF9" s="10"/>
      <c r="AG9" s="9"/>
      <c r="AH9" s="10"/>
      <c r="AI9" s="10"/>
      <c r="AJ9" s="10"/>
      <c r="AK9" s="10"/>
      <c r="AL9" s="10"/>
      <c r="AM9" s="10"/>
    </row>
    <row r="10" spans="1:52" ht="11.25" customHeight="1" thickTop="1" x14ac:dyDescent="0.25">
      <c r="A10" s="60"/>
      <c r="B10" s="60"/>
      <c r="C10" s="14" t="s">
        <v>15</v>
      </c>
      <c r="D10" s="14" t="s">
        <v>16</v>
      </c>
      <c r="E10" s="15" t="s">
        <v>17</v>
      </c>
      <c r="F10" s="18"/>
      <c r="G10" s="16"/>
      <c r="H10" s="67"/>
      <c r="I10" s="68"/>
      <c r="J10" s="69"/>
      <c r="K10" s="67"/>
      <c r="L10" s="70"/>
      <c r="M10" s="71"/>
      <c r="N10" s="16"/>
      <c r="O10" s="72"/>
      <c r="P10" s="73"/>
      <c r="Q10" s="74"/>
      <c r="R10" s="74"/>
      <c r="S10" s="67"/>
      <c r="T10" s="75"/>
      <c r="U10" s="9"/>
      <c r="V10" s="9"/>
      <c r="W10" s="9"/>
      <c r="X10" s="9"/>
      <c r="Y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O10" s="76"/>
    </row>
    <row r="11" spans="1:52" x14ac:dyDescent="0.25">
      <c r="A11" s="60"/>
      <c r="B11" s="60"/>
      <c r="C11" s="14" t="s">
        <v>15</v>
      </c>
      <c r="D11" s="14" t="s">
        <v>16</v>
      </c>
      <c r="E11" s="19" t="s">
        <v>18</v>
      </c>
      <c r="F11" s="18">
        <f>+H11/L11</f>
        <v>1</v>
      </c>
      <c r="G11" s="16" t="s">
        <v>20</v>
      </c>
      <c r="H11" s="77">
        <v>30000</v>
      </c>
      <c r="I11" s="68"/>
      <c r="J11" s="78" t="str">
        <f>+G11</f>
        <v>paket</v>
      </c>
      <c r="K11" s="67"/>
      <c r="L11" s="79">
        <v>30000</v>
      </c>
      <c r="M11" s="71"/>
      <c r="N11" s="80" t="str">
        <f t="shared" ref="N11:N52" si="0">+J11</f>
        <v>paket</v>
      </c>
      <c r="O11" s="81">
        <f t="shared" ref="O11:O52" si="1">+M11*L11</f>
        <v>0</v>
      </c>
      <c r="P11" s="73"/>
      <c r="Q11" s="74"/>
      <c r="R11" s="74"/>
      <c r="S11" s="67"/>
      <c r="T11" s="75"/>
      <c r="U11" s="9"/>
      <c r="V11" s="9"/>
      <c r="W11" s="9"/>
      <c r="X11" s="9"/>
      <c r="Y11" s="9"/>
      <c r="AA11" s="9"/>
      <c r="AB11" s="9"/>
      <c r="AC11" s="9"/>
      <c r="AD11" s="9"/>
      <c r="AE11" s="9"/>
      <c r="AF11" s="9"/>
      <c r="AG11" s="9"/>
      <c r="AH11" s="10"/>
      <c r="AI11" s="10"/>
      <c r="AJ11" s="10"/>
      <c r="AK11" s="10"/>
      <c r="AL11" s="10"/>
      <c r="AM11" s="10"/>
      <c r="AO11" s="76"/>
      <c r="AP11" s="82"/>
    </row>
    <row r="12" spans="1:52" x14ac:dyDescent="0.25">
      <c r="A12" s="60">
        <v>0</v>
      </c>
      <c r="B12" s="60">
        <v>0</v>
      </c>
      <c r="C12" s="14" t="s">
        <v>15</v>
      </c>
      <c r="D12" s="14" t="s">
        <v>16</v>
      </c>
      <c r="E12" s="19" t="s">
        <v>22</v>
      </c>
      <c r="F12" s="18">
        <f t="shared" ref="F12:F13" si="2">+H12/L12</f>
        <v>3</v>
      </c>
      <c r="G12" s="16" t="s">
        <v>20</v>
      </c>
      <c r="H12" s="77">
        <v>150000</v>
      </c>
      <c r="I12" s="83"/>
      <c r="J12" s="78" t="str">
        <f t="shared" ref="J12:J13" si="3">+G12</f>
        <v>paket</v>
      </c>
      <c r="K12" s="72"/>
      <c r="L12" s="79">
        <v>50000</v>
      </c>
      <c r="M12" s="84"/>
      <c r="N12" s="80" t="str">
        <f t="shared" si="0"/>
        <v>paket</v>
      </c>
      <c r="O12" s="81">
        <f t="shared" si="1"/>
        <v>0</v>
      </c>
      <c r="P12" s="73"/>
      <c r="Q12" s="74"/>
      <c r="R12" s="74"/>
      <c r="S12" s="67"/>
      <c r="T12" s="75"/>
      <c r="U12" s="9"/>
      <c r="V12" s="9"/>
      <c r="W12" s="9"/>
      <c r="X12" s="9"/>
      <c r="Y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O12" s="76"/>
      <c r="AP12" s="82"/>
    </row>
    <row r="13" spans="1:52" x14ac:dyDescent="0.25">
      <c r="A13" s="60"/>
      <c r="B13" s="60"/>
      <c r="C13" s="14" t="s">
        <v>15</v>
      </c>
      <c r="D13" s="14" t="s">
        <v>16</v>
      </c>
      <c r="E13" s="19" t="s">
        <v>23</v>
      </c>
      <c r="F13" s="18">
        <f t="shared" si="2"/>
        <v>11</v>
      </c>
      <c r="G13" s="16" t="s">
        <v>20</v>
      </c>
      <c r="H13" s="77">
        <v>55000</v>
      </c>
      <c r="I13" s="83"/>
      <c r="J13" s="78" t="str">
        <f t="shared" si="3"/>
        <v>paket</v>
      </c>
      <c r="K13" s="72"/>
      <c r="L13" s="79">
        <v>5000</v>
      </c>
      <c r="M13" s="84"/>
      <c r="N13" s="80" t="str">
        <f t="shared" si="0"/>
        <v>paket</v>
      </c>
      <c r="O13" s="81">
        <f t="shared" si="1"/>
        <v>0</v>
      </c>
      <c r="P13" s="73"/>
      <c r="Q13" s="74"/>
      <c r="R13" s="74"/>
      <c r="S13" s="67"/>
      <c r="T13" s="75"/>
      <c r="U13" s="9"/>
      <c r="V13" s="9"/>
      <c r="W13" s="9"/>
      <c r="X13" s="9"/>
      <c r="Y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O13" s="76"/>
      <c r="AP13" s="82"/>
    </row>
    <row r="14" spans="1:52" x14ac:dyDescent="0.25">
      <c r="A14" s="60"/>
      <c r="B14" s="60"/>
      <c r="C14" s="14"/>
      <c r="D14" s="14"/>
      <c r="E14" s="24"/>
      <c r="F14" s="18"/>
      <c r="G14" s="16"/>
      <c r="H14" s="77"/>
      <c r="I14" s="83"/>
      <c r="J14" s="78"/>
      <c r="K14" s="72"/>
      <c r="L14" s="79"/>
      <c r="M14" s="84"/>
      <c r="N14" s="80"/>
      <c r="O14" s="81"/>
      <c r="P14" s="73"/>
      <c r="Q14" s="74"/>
      <c r="R14" s="74"/>
      <c r="S14" s="67"/>
      <c r="T14" s="75"/>
      <c r="U14" s="9"/>
      <c r="V14" s="9"/>
      <c r="W14" s="9"/>
      <c r="X14" s="9"/>
      <c r="Y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O14" s="76"/>
      <c r="AP14" s="82"/>
    </row>
    <row r="15" spans="1:52" x14ac:dyDescent="0.25">
      <c r="A15" s="60"/>
      <c r="B15" s="60"/>
      <c r="C15" s="14" t="s">
        <v>24</v>
      </c>
      <c r="D15" s="14" t="s">
        <v>16</v>
      </c>
      <c r="E15" s="15" t="s">
        <v>25</v>
      </c>
      <c r="F15" s="18"/>
      <c r="G15" s="16"/>
      <c r="H15" s="77"/>
      <c r="I15" s="83"/>
      <c r="J15" s="78"/>
      <c r="K15" s="72"/>
      <c r="L15" s="79"/>
      <c r="M15" s="84"/>
      <c r="N15" s="80"/>
      <c r="O15" s="81"/>
      <c r="P15" s="73"/>
      <c r="Q15" s="74"/>
      <c r="R15" s="74"/>
      <c r="S15" s="67"/>
      <c r="T15" s="75"/>
      <c r="U15" s="9"/>
      <c r="V15" s="9"/>
      <c r="W15" s="9"/>
      <c r="X15" s="9"/>
      <c r="Y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O15" s="76"/>
      <c r="AP15" s="82"/>
    </row>
    <row r="16" spans="1:52" x14ac:dyDescent="0.25">
      <c r="A16" s="60">
        <v>0</v>
      </c>
      <c r="B16" s="60">
        <v>0</v>
      </c>
      <c r="C16" s="14" t="s">
        <v>24</v>
      </c>
      <c r="D16" s="14" t="s">
        <v>16</v>
      </c>
      <c r="E16" s="19" t="s">
        <v>26</v>
      </c>
      <c r="F16" s="18">
        <f t="shared" ref="F16:F20" si="4">+H16/L16</f>
        <v>1</v>
      </c>
      <c r="G16" s="16" t="s">
        <v>20</v>
      </c>
      <c r="H16" s="77">
        <v>25000</v>
      </c>
      <c r="I16" s="83"/>
      <c r="J16" s="78" t="str">
        <f t="shared" ref="J16:J20" si="5">+G16</f>
        <v>paket</v>
      </c>
      <c r="K16" s="72"/>
      <c r="L16" s="79">
        <v>25000</v>
      </c>
      <c r="M16" s="84"/>
      <c r="N16" s="80" t="str">
        <f t="shared" si="0"/>
        <v>paket</v>
      </c>
      <c r="O16" s="81">
        <f t="shared" si="1"/>
        <v>0</v>
      </c>
      <c r="P16" s="73"/>
      <c r="Q16" s="74"/>
      <c r="R16" s="74"/>
      <c r="S16" s="67"/>
      <c r="T16" s="75"/>
      <c r="U16" s="9"/>
      <c r="V16" s="9"/>
      <c r="W16" s="9"/>
      <c r="X16" s="9"/>
      <c r="Y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O16" s="76"/>
      <c r="AP16" s="82"/>
    </row>
    <row r="17" spans="1:42" x14ac:dyDescent="0.25">
      <c r="A17" s="60" t="s">
        <v>94</v>
      </c>
      <c r="B17" s="60">
        <v>0</v>
      </c>
      <c r="C17" s="14" t="s">
        <v>24</v>
      </c>
      <c r="D17" s="14" t="s">
        <v>16</v>
      </c>
      <c r="E17" s="19" t="s">
        <v>27</v>
      </c>
      <c r="F17" s="18">
        <f t="shared" si="4"/>
        <v>1</v>
      </c>
      <c r="G17" s="16" t="s">
        <v>20</v>
      </c>
      <c r="H17" s="77">
        <v>100000</v>
      </c>
      <c r="I17" s="83"/>
      <c r="J17" s="78" t="str">
        <f t="shared" si="5"/>
        <v>paket</v>
      </c>
      <c r="K17" s="72"/>
      <c r="L17" s="79">
        <v>100000</v>
      </c>
      <c r="M17" s="84"/>
      <c r="N17" s="80" t="str">
        <f t="shared" si="0"/>
        <v>paket</v>
      </c>
      <c r="O17" s="81">
        <f t="shared" si="1"/>
        <v>0</v>
      </c>
      <c r="P17" s="73"/>
      <c r="Q17" s="74"/>
      <c r="R17" s="74"/>
      <c r="S17" s="67"/>
      <c r="T17" s="75"/>
      <c r="U17" s="9"/>
      <c r="V17" s="9"/>
      <c r="W17" s="9"/>
      <c r="X17" s="9"/>
      <c r="Y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O17" s="76"/>
      <c r="AP17" s="82"/>
    </row>
    <row r="18" spans="1:42" x14ac:dyDescent="0.25">
      <c r="A18" s="60">
        <v>6</v>
      </c>
      <c r="B18" s="60" t="s">
        <v>95</v>
      </c>
      <c r="C18" s="14" t="s">
        <v>24</v>
      </c>
      <c r="D18" s="14" t="s">
        <v>16</v>
      </c>
      <c r="E18" s="19" t="s">
        <v>28</v>
      </c>
      <c r="F18" s="18">
        <f t="shared" si="4"/>
        <v>1</v>
      </c>
      <c r="G18" s="16" t="s">
        <v>20</v>
      </c>
      <c r="H18" s="77">
        <v>100000</v>
      </c>
      <c r="I18" s="83"/>
      <c r="J18" s="78" t="str">
        <f t="shared" si="5"/>
        <v>paket</v>
      </c>
      <c r="K18" s="72"/>
      <c r="L18" s="79">
        <v>100000</v>
      </c>
      <c r="M18" s="84"/>
      <c r="N18" s="80" t="str">
        <f t="shared" si="0"/>
        <v>paket</v>
      </c>
      <c r="O18" s="81">
        <f t="shared" si="1"/>
        <v>0</v>
      </c>
      <c r="P18" s="73"/>
      <c r="Q18" s="74"/>
      <c r="R18" s="74"/>
      <c r="S18" s="67"/>
      <c r="T18" s="75"/>
      <c r="U18" s="9"/>
      <c r="V18" s="9"/>
      <c r="W18" s="9"/>
      <c r="X18" s="9"/>
      <c r="Y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O18" s="76"/>
      <c r="AP18" s="82"/>
    </row>
    <row r="19" spans="1:42" x14ac:dyDescent="0.25">
      <c r="A19" s="60"/>
      <c r="B19" s="60"/>
      <c r="C19" s="14" t="s">
        <v>24</v>
      </c>
      <c r="D19" s="14" t="s">
        <v>16</v>
      </c>
      <c r="E19" s="19" t="s">
        <v>29</v>
      </c>
      <c r="F19" s="18">
        <f t="shared" si="4"/>
        <v>1</v>
      </c>
      <c r="G19" s="16" t="s">
        <v>20</v>
      </c>
      <c r="H19" s="77">
        <v>50000</v>
      </c>
      <c r="I19" s="83"/>
      <c r="J19" s="78" t="str">
        <f t="shared" si="5"/>
        <v>paket</v>
      </c>
      <c r="K19" s="72"/>
      <c r="L19" s="79">
        <v>50000</v>
      </c>
      <c r="M19" s="84"/>
      <c r="N19" s="80" t="str">
        <f t="shared" si="0"/>
        <v>paket</v>
      </c>
      <c r="O19" s="81">
        <f t="shared" si="1"/>
        <v>0</v>
      </c>
      <c r="P19" s="73"/>
      <c r="Q19" s="74"/>
      <c r="R19" s="74"/>
      <c r="S19" s="67"/>
      <c r="T19" s="75"/>
      <c r="U19" s="9"/>
      <c r="V19" s="9"/>
      <c r="W19" s="9"/>
      <c r="X19" s="9"/>
      <c r="Y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O19" s="76"/>
      <c r="AP19" s="82"/>
    </row>
    <row r="20" spans="1:42" x14ac:dyDescent="0.25">
      <c r="A20" s="60"/>
      <c r="B20" s="60"/>
      <c r="C20" s="14" t="s">
        <v>24</v>
      </c>
      <c r="D20" s="14" t="s">
        <v>16</v>
      </c>
      <c r="E20" s="19" t="s">
        <v>30</v>
      </c>
      <c r="F20" s="18">
        <f t="shared" si="4"/>
        <v>1</v>
      </c>
      <c r="G20" s="16" t="s">
        <v>20</v>
      </c>
      <c r="H20" s="77">
        <v>50000</v>
      </c>
      <c r="I20" s="83"/>
      <c r="J20" s="78" t="str">
        <f t="shared" si="5"/>
        <v>paket</v>
      </c>
      <c r="K20" s="72"/>
      <c r="L20" s="79">
        <v>50000</v>
      </c>
      <c r="M20" s="84"/>
      <c r="N20" s="80" t="str">
        <f t="shared" si="0"/>
        <v>paket</v>
      </c>
      <c r="O20" s="81">
        <f t="shared" si="1"/>
        <v>0</v>
      </c>
      <c r="P20" s="73"/>
      <c r="Q20" s="74"/>
      <c r="R20" s="74"/>
      <c r="S20" s="67"/>
      <c r="T20" s="75"/>
      <c r="U20" s="9"/>
      <c r="V20" s="9"/>
      <c r="W20" s="9"/>
      <c r="X20" s="9"/>
      <c r="Y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O20" s="76"/>
      <c r="AP20" s="82"/>
    </row>
    <row r="21" spans="1:42" x14ac:dyDescent="0.25">
      <c r="A21" s="60"/>
      <c r="B21" s="60"/>
      <c r="C21" s="14"/>
      <c r="D21" s="14"/>
      <c r="E21" s="9"/>
      <c r="F21" s="18"/>
      <c r="G21" s="16"/>
      <c r="H21" s="77"/>
      <c r="I21" s="83"/>
      <c r="J21" s="78"/>
      <c r="K21" s="72"/>
      <c r="L21" s="79"/>
      <c r="M21" s="84"/>
      <c r="N21" s="80"/>
      <c r="O21" s="81"/>
      <c r="P21" s="73"/>
      <c r="Q21" s="74"/>
      <c r="R21" s="74"/>
      <c r="S21" s="67"/>
      <c r="T21" s="75"/>
      <c r="U21" s="9"/>
      <c r="V21" s="9"/>
      <c r="W21" s="9"/>
      <c r="X21" s="9"/>
      <c r="Y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O21" s="76"/>
      <c r="AP21" s="82"/>
    </row>
    <row r="22" spans="1:42" x14ac:dyDescent="0.25">
      <c r="A22" s="60"/>
      <c r="B22" s="60"/>
      <c r="C22" s="14" t="s">
        <v>31</v>
      </c>
      <c r="D22" s="14" t="s">
        <v>16</v>
      </c>
      <c r="E22" s="14" t="s">
        <v>32</v>
      </c>
      <c r="F22" s="18"/>
      <c r="G22" s="16"/>
      <c r="H22" s="77"/>
      <c r="I22" s="83"/>
      <c r="J22" s="78"/>
      <c r="K22" s="72"/>
      <c r="L22" s="79"/>
      <c r="M22" s="84"/>
      <c r="N22" s="80"/>
      <c r="O22" s="81"/>
      <c r="P22" s="73"/>
      <c r="Q22" s="74"/>
      <c r="R22" s="74"/>
      <c r="S22" s="67"/>
      <c r="T22" s="75"/>
      <c r="U22" s="9"/>
      <c r="V22" s="9"/>
      <c r="W22" s="9"/>
      <c r="X22" s="9"/>
      <c r="Y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O22" s="76"/>
      <c r="AP22" s="82"/>
    </row>
    <row r="23" spans="1:42" x14ac:dyDescent="0.25">
      <c r="A23" s="60">
        <v>8</v>
      </c>
      <c r="B23" s="60" t="s">
        <v>96</v>
      </c>
      <c r="C23" s="14" t="s">
        <v>31</v>
      </c>
      <c r="D23" s="14" t="s">
        <v>16</v>
      </c>
      <c r="E23" s="24" t="s">
        <v>206</v>
      </c>
      <c r="F23" s="18">
        <f t="shared" ref="F23" si="6">+H23/L23</f>
        <v>3</v>
      </c>
      <c r="G23" s="16" t="s">
        <v>20</v>
      </c>
      <c r="H23" s="77">
        <v>90000</v>
      </c>
      <c r="I23" s="83"/>
      <c r="J23" s="78" t="str">
        <f t="shared" ref="J23" si="7">+G23</f>
        <v>paket</v>
      </c>
      <c r="K23" s="72"/>
      <c r="L23" s="79">
        <v>30000</v>
      </c>
      <c r="M23" s="84"/>
      <c r="N23" s="80" t="str">
        <f t="shared" si="0"/>
        <v>paket</v>
      </c>
      <c r="O23" s="81">
        <f t="shared" si="1"/>
        <v>0</v>
      </c>
      <c r="P23" s="73"/>
      <c r="Q23" s="74"/>
      <c r="R23" s="74"/>
      <c r="S23" s="67"/>
      <c r="T23" s="75"/>
      <c r="U23" s="9"/>
      <c r="V23" s="9"/>
      <c r="W23" s="9"/>
      <c r="X23" s="9"/>
      <c r="Y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O23" s="76"/>
      <c r="AP23" s="82"/>
    </row>
    <row r="24" spans="1:42" x14ac:dyDescent="0.25">
      <c r="A24" s="60"/>
      <c r="B24" s="60"/>
      <c r="C24" s="14"/>
      <c r="D24" s="14"/>
      <c r="E24" s="14"/>
      <c r="F24" s="18"/>
      <c r="G24" s="16"/>
      <c r="H24" s="77"/>
      <c r="I24" s="83"/>
      <c r="J24" s="78"/>
      <c r="K24" s="72"/>
      <c r="L24" s="79"/>
      <c r="M24" s="84"/>
      <c r="N24" s="80"/>
      <c r="O24" s="81"/>
      <c r="P24" s="73"/>
      <c r="Q24" s="74"/>
      <c r="R24" s="74"/>
      <c r="S24" s="67"/>
      <c r="T24" s="75"/>
      <c r="U24" s="9"/>
      <c r="V24" s="9"/>
      <c r="W24" s="9"/>
      <c r="X24" s="9"/>
      <c r="Y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O24" s="76"/>
      <c r="AP24" s="82"/>
    </row>
    <row r="25" spans="1:42" x14ac:dyDescent="0.25">
      <c r="A25" s="60">
        <v>0</v>
      </c>
      <c r="B25" s="60">
        <v>0</v>
      </c>
      <c r="C25" s="14" t="s">
        <v>33</v>
      </c>
      <c r="D25" s="14" t="s">
        <v>16</v>
      </c>
      <c r="E25" s="14" t="s">
        <v>34</v>
      </c>
      <c r="F25" s="18"/>
      <c r="G25" s="16"/>
      <c r="H25" s="77"/>
      <c r="I25" s="83"/>
      <c r="J25" s="78"/>
      <c r="K25" s="72"/>
      <c r="L25" s="79"/>
      <c r="M25" s="84"/>
      <c r="N25" s="80"/>
      <c r="O25" s="81"/>
      <c r="P25" s="73"/>
      <c r="Q25" s="74"/>
      <c r="R25" s="74"/>
      <c r="S25" s="67"/>
      <c r="T25" s="75"/>
      <c r="U25" s="9"/>
      <c r="V25" s="9"/>
      <c r="W25" s="9"/>
      <c r="X25" s="9"/>
      <c r="Y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O25" s="76"/>
      <c r="AP25" s="82"/>
    </row>
    <row r="26" spans="1:42" x14ac:dyDescent="0.25">
      <c r="A26" s="60">
        <v>8</v>
      </c>
      <c r="B26" s="60" t="s">
        <v>96</v>
      </c>
      <c r="C26" s="14" t="s">
        <v>33</v>
      </c>
      <c r="D26" s="14" t="s">
        <v>16</v>
      </c>
      <c r="E26" s="25" t="s">
        <v>35</v>
      </c>
      <c r="F26" s="18"/>
      <c r="G26" s="16"/>
      <c r="H26" s="77"/>
      <c r="I26" s="83"/>
      <c r="J26" s="78"/>
      <c r="K26" s="72"/>
      <c r="L26" s="79"/>
      <c r="M26" s="84"/>
      <c r="N26" s="80"/>
      <c r="O26" s="81"/>
      <c r="P26" s="73"/>
      <c r="Q26" s="74"/>
      <c r="R26" s="74"/>
      <c r="S26" s="67"/>
      <c r="T26" s="75"/>
      <c r="U26" s="9"/>
      <c r="V26" s="9"/>
      <c r="W26" s="9"/>
      <c r="X26" s="9"/>
      <c r="Y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O26" s="76"/>
      <c r="AP26" s="82"/>
    </row>
    <row r="27" spans="1:42" x14ac:dyDescent="0.25">
      <c r="A27" s="60"/>
      <c r="B27" s="60"/>
      <c r="C27" s="14" t="s">
        <v>33</v>
      </c>
      <c r="D27" s="14" t="s">
        <v>16</v>
      </c>
      <c r="E27" s="24" t="s">
        <v>36</v>
      </c>
      <c r="F27" s="18">
        <f t="shared" ref="F27:F30" si="8">+H27/L27</f>
        <v>176</v>
      </c>
      <c r="G27" s="16" t="s">
        <v>37</v>
      </c>
      <c r="H27" s="77">
        <v>616000</v>
      </c>
      <c r="I27" s="83"/>
      <c r="J27" s="78" t="str">
        <f t="shared" ref="J27:J30" si="9">+G27</f>
        <v>orang bulan</v>
      </c>
      <c r="K27" s="72"/>
      <c r="L27" s="79">
        <v>3500</v>
      </c>
      <c r="M27" s="84"/>
      <c r="N27" s="80" t="str">
        <f t="shared" si="0"/>
        <v>orang bulan</v>
      </c>
      <c r="O27" s="81">
        <f t="shared" si="1"/>
        <v>0</v>
      </c>
      <c r="P27" s="73"/>
      <c r="Q27" s="74"/>
      <c r="R27" s="74"/>
      <c r="S27" s="67"/>
      <c r="T27" s="75"/>
      <c r="U27" s="9"/>
      <c r="V27" s="9"/>
      <c r="W27" s="9"/>
      <c r="X27" s="9"/>
      <c r="Y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O27" s="76"/>
      <c r="AP27" s="82"/>
    </row>
    <row r="28" spans="1:42" x14ac:dyDescent="0.25">
      <c r="A28" s="60"/>
      <c r="B28" s="60"/>
      <c r="C28" s="14" t="s">
        <v>33</v>
      </c>
      <c r="D28" s="14" t="s">
        <v>16</v>
      </c>
      <c r="E28" s="24" t="s">
        <v>38</v>
      </c>
      <c r="F28" s="18">
        <f t="shared" si="8"/>
        <v>1848</v>
      </c>
      <c r="G28" s="16" t="s">
        <v>37</v>
      </c>
      <c r="H28" s="77">
        <v>3696000</v>
      </c>
      <c r="I28" s="83"/>
      <c r="J28" s="78" t="str">
        <f t="shared" si="9"/>
        <v>orang bulan</v>
      </c>
      <c r="K28" s="72"/>
      <c r="L28" s="79">
        <v>2000</v>
      </c>
      <c r="M28" s="84"/>
      <c r="N28" s="80" t="str">
        <f t="shared" si="0"/>
        <v>orang bulan</v>
      </c>
      <c r="O28" s="81">
        <f t="shared" si="1"/>
        <v>0</v>
      </c>
      <c r="P28" s="73"/>
      <c r="Q28" s="74"/>
      <c r="R28" s="74"/>
      <c r="S28" s="67"/>
      <c r="T28" s="75"/>
      <c r="U28" s="9"/>
      <c r="V28" s="9"/>
      <c r="W28" s="9"/>
      <c r="X28" s="9"/>
      <c r="Y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O28" s="76"/>
      <c r="AP28" s="82"/>
    </row>
    <row r="29" spans="1:42" x14ac:dyDescent="0.25">
      <c r="A29" s="60">
        <v>8</v>
      </c>
      <c r="B29" s="60" t="s">
        <v>96</v>
      </c>
      <c r="C29" s="14" t="s">
        <v>33</v>
      </c>
      <c r="D29" s="14" t="s">
        <v>16</v>
      </c>
      <c r="E29" s="24" t="s">
        <v>39</v>
      </c>
      <c r="F29" s="18">
        <f t="shared" si="8"/>
        <v>176</v>
      </c>
      <c r="G29" s="16" t="s">
        <v>37</v>
      </c>
      <c r="H29" s="77">
        <v>132000</v>
      </c>
      <c r="I29" s="83"/>
      <c r="J29" s="78" t="str">
        <f t="shared" si="9"/>
        <v>orang bulan</v>
      </c>
      <c r="K29" s="72"/>
      <c r="L29" s="79">
        <v>750</v>
      </c>
      <c r="M29" s="84"/>
      <c r="N29" s="80" t="str">
        <f t="shared" si="0"/>
        <v>orang bulan</v>
      </c>
      <c r="O29" s="81">
        <f t="shared" si="1"/>
        <v>0</v>
      </c>
      <c r="P29" s="73"/>
      <c r="Q29" s="74"/>
      <c r="R29" s="74"/>
      <c r="S29" s="67"/>
      <c r="T29" s="75"/>
      <c r="U29" s="9"/>
      <c r="V29" s="9"/>
      <c r="W29" s="9"/>
      <c r="X29" s="9"/>
      <c r="Y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O29" s="76"/>
      <c r="AP29" s="82"/>
    </row>
    <row r="30" spans="1:42" x14ac:dyDescent="0.25">
      <c r="A30" s="60">
        <v>8</v>
      </c>
      <c r="B30" s="60" t="s">
        <v>96</v>
      </c>
      <c r="C30" s="14" t="s">
        <v>33</v>
      </c>
      <c r="D30" s="14" t="s">
        <v>16</v>
      </c>
      <c r="E30" s="24" t="s">
        <v>40</v>
      </c>
      <c r="F30" s="18">
        <f t="shared" si="8"/>
        <v>1848</v>
      </c>
      <c r="G30" s="16" t="s">
        <v>37</v>
      </c>
      <c r="H30" s="77">
        <v>1386000</v>
      </c>
      <c r="I30" s="83"/>
      <c r="J30" s="78" t="str">
        <f t="shared" si="9"/>
        <v>orang bulan</v>
      </c>
      <c r="K30" s="72"/>
      <c r="L30" s="79">
        <v>750</v>
      </c>
      <c r="M30" s="84"/>
      <c r="N30" s="80" t="str">
        <f t="shared" si="0"/>
        <v>orang bulan</v>
      </c>
      <c r="O30" s="81">
        <f t="shared" si="1"/>
        <v>0</v>
      </c>
      <c r="P30" s="73"/>
      <c r="Q30" s="74"/>
      <c r="R30" s="74"/>
      <c r="S30" s="67"/>
      <c r="T30" s="75"/>
      <c r="U30" s="9"/>
      <c r="V30" s="9"/>
      <c r="W30" s="9"/>
      <c r="X30" s="9"/>
      <c r="Y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O30" s="76"/>
      <c r="AP30" s="82"/>
    </row>
    <row r="31" spans="1:42" s="1" customFormat="1" x14ac:dyDescent="0.25">
      <c r="A31" s="60"/>
      <c r="B31" s="60"/>
      <c r="C31" s="14"/>
      <c r="D31" s="14"/>
      <c r="E31" s="26"/>
      <c r="F31" s="18"/>
      <c r="G31" s="16"/>
      <c r="H31" s="77"/>
      <c r="I31" s="83"/>
      <c r="J31" s="78"/>
      <c r="K31" s="72"/>
      <c r="L31" s="79"/>
      <c r="M31" s="84"/>
      <c r="N31" s="80"/>
      <c r="O31" s="81"/>
      <c r="P31" s="73"/>
      <c r="Q31" s="74"/>
      <c r="R31" s="74"/>
      <c r="S31" s="67"/>
      <c r="T31" s="75"/>
      <c r="U31" s="9"/>
      <c r="V31" s="9"/>
      <c r="W31" s="9"/>
      <c r="X31" s="9"/>
      <c r="Y31" s="9"/>
      <c r="Z31" s="6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6"/>
      <c r="AO31" s="76"/>
      <c r="AP31" s="82"/>
    </row>
    <row r="32" spans="1:42" s="1" customFormat="1" x14ac:dyDescent="0.25">
      <c r="A32" s="60"/>
      <c r="B32" s="60"/>
      <c r="C32" s="14" t="s">
        <v>201</v>
      </c>
      <c r="D32" s="15" t="s">
        <v>204</v>
      </c>
      <c r="E32" s="38" t="s">
        <v>202</v>
      </c>
      <c r="F32" s="18"/>
      <c r="G32" s="16"/>
      <c r="H32" s="77"/>
      <c r="I32" s="83"/>
      <c r="J32" s="78"/>
      <c r="K32" s="72"/>
      <c r="L32" s="79"/>
      <c r="M32" s="84"/>
      <c r="N32" s="80"/>
      <c r="O32" s="81"/>
      <c r="P32" s="73"/>
      <c r="Q32" s="74"/>
      <c r="R32" s="74"/>
      <c r="S32" s="67"/>
      <c r="T32" s="75"/>
      <c r="U32" s="9"/>
      <c r="V32" s="9"/>
      <c r="W32" s="9"/>
      <c r="X32" s="9"/>
      <c r="Y32" s="9"/>
      <c r="Z32" s="6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6"/>
      <c r="AO32" s="76"/>
      <c r="AP32" s="82"/>
    </row>
    <row r="33" spans="1:42" s="1" customFormat="1" x14ac:dyDescent="0.25">
      <c r="A33" s="60"/>
      <c r="B33" s="60"/>
      <c r="C33" s="14" t="s">
        <v>201</v>
      </c>
      <c r="D33" s="15" t="s">
        <v>204</v>
      </c>
      <c r="E33" s="25" t="s">
        <v>203</v>
      </c>
      <c r="F33" s="18"/>
      <c r="G33" s="16"/>
      <c r="H33" s="77"/>
      <c r="I33" s="83"/>
      <c r="J33" s="78"/>
      <c r="K33" s="72"/>
      <c r="L33" s="79"/>
      <c r="M33" s="84"/>
      <c r="N33" s="80"/>
      <c r="O33" s="81"/>
      <c r="P33" s="73"/>
      <c r="Q33" s="74"/>
      <c r="R33" s="74"/>
      <c r="S33" s="67"/>
      <c r="T33" s="75"/>
      <c r="U33" s="9"/>
      <c r="V33" s="9"/>
      <c r="W33" s="9"/>
      <c r="X33" s="9"/>
      <c r="Y33" s="9"/>
      <c r="Z33" s="6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6"/>
      <c r="AO33" s="76"/>
      <c r="AP33" s="82"/>
    </row>
    <row r="34" spans="1:42" s="1" customFormat="1" x14ac:dyDescent="0.25">
      <c r="A34" s="60"/>
      <c r="B34" s="60"/>
      <c r="C34" s="14" t="s">
        <v>201</v>
      </c>
      <c r="D34" s="15" t="s">
        <v>204</v>
      </c>
      <c r="E34" s="24" t="s">
        <v>208</v>
      </c>
      <c r="F34" s="18">
        <f t="shared" ref="F34:F35" si="10">+H34/L34</f>
        <v>54</v>
      </c>
      <c r="G34" s="16" t="s">
        <v>67</v>
      </c>
      <c r="H34" s="77">
        <v>189000</v>
      </c>
      <c r="I34" s="83"/>
      <c r="J34" s="78" t="str">
        <f t="shared" ref="J34:J35" si="11">+G34</f>
        <v>bulan</v>
      </c>
      <c r="K34" s="72"/>
      <c r="L34" s="79">
        <v>3500</v>
      </c>
      <c r="M34" s="84"/>
      <c r="N34" s="80" t="str">
        <f t="shared" si="0"/>
        <v>bulan</v>
      </c>
      <c r="O34" s="81">
        <f t="shared" si="1"/>
        <v>0</v>
      </c>
      <c r="P34" s="73"/>
      <c r="Q34" s="74"/>
      <c r="R34" s="74"/>
      <c r="S34" s="67"/>
      <c r="T34" s="75"/>
      <c r="U34" s="9"/>
      <c r="V34" s="9"/>
      <c r="W34" s="9"/>
      <c r="X34" s="9"/>
      <c r="Y34" s="9"/>
      <c r="Z34" s="6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6"/>
      <c r="AO34" s="76"/>
      <c r="AP34" s="82"/>
    </row>
    <row r="35" spans="1:42" s="1" customFormat="1" x14ac:dyDescent="0.25">
      <c r="A35" s="60"/>
      <c r="B35" s="60"/>
      <c r="C35" s="14" t="s">
        <v>201</v>
      </c>
      <c r="D35" s="15" t="s">
        <v>204</v>
      </c>
      <c r="E35" s="24" t="s">
        <v>209</v>
      </c>
      <c r="F35" s="18">
        <f t="shared" si="10"/>
        <v>54</v>
      </c>
      <c r="G35" s="16" t="s">
        <v>67</v>
      </c>
      <c r="H35" s="77">
        <v>108000</v>
      </c>
      <c r="I35" s="83"/>
      <c r="J35" s="78" t="str">
        <f t="shared" si="11"/>
        <v>bulan</v>
      </c>
      <c r="K35" s="72"/>
      <c r="L35" s="79">
        <v>2000</v>
      </c>
      <c r="M35" s="84"/>
      <c r="N35" s="80" t="str">
        <f t="shared" si="0"/>
        <v>bulan</v>
      </c>
      <c r="O35" s="81">
        <f t="shared" si="1"/>
        <v>0</v>
      </c>
      <c r="P35" s="73"/>
      <c r="Q35" s="74"/>
      <c r="R35" s="74"/>
      <c r="S35" s="67"/>
      <c r="T35" s="75"/>
      <c r="U35" s="9"/>
      <c r="V35" s="9"/>
      <c r="W35" s="9"/>
      <c r="X35" s="9"/>
      <c r="Y35" s="9"/>
      <c r="Z35" s="6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6"/>
      <c r="AO35" s="76"/>
      <c r="AP35" s="82"/>
    </row>
    <row r="36" spans="1:42" s="1" customFormat="1" x14ac:dyDescent="0.25">
      <c r="A36" s="60"/>
      <c r="B36" s="60"/>
      <c r="C36" s="14"/>
      <c r="D36" s="15"/>
      <c r="E36" s="25" t="s">
        <v>212</v>
      </c>
      <c r="F36" s="18"/>
      <c r="G36" s="16"/>
      <c r="H36" s="77"/>
      <c r="I36" s="83"/>
      <c r="J36" s="78"/>
      <c r="K36" s="72"/>
      <c r="L36" s="79"/>
      <c r="M36" s="84"/>
      <c r="N36" s="80"/>
      <c r="O36" s="81"/>
      <c r="P36" s="73"/>
      <c r="Q36" s="74"/>
      <c r="R36" s="74"/>
      <c r="S36" s="67"/>
      <c r="T36" s="75"/>
      <c r="U36" s="9"/>
      <c r="V36" s="9"/>
      <c r="W36" s="9"/>
      <c r="X36" s="9"/>
      <c r="Y36" s="9"/>
      <c r="Z36" s="6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6"/>
      <c r="AO36" s="76"/>
      <c r="AP36" s="82"/>
    </row>
    <row r="37" spans="1:42" s="1" customFormat="1" x14ac:dyDescent="0.25">
      <c r="A37" s="60"/>
      <c r="B37" s="60"/>
      <c r="C37" s="14" t="s">
        <v>201</v>
      </c>
      <c r="D37" s="15" t="s">
        <v>204</v>
      </c>
      <c r="E37" s="24" t="s">
        <v>213</v>
      </c>
      <c r="F37" s="18">
        <f t="shared" ref="F37:F41" si="12">+H37/L37</f>
        <v>12</v>
      </c>
      <c r="G37" s="16" t="s">
        <v>205</v>
      </c>
      <c r="H37" s="77">
        <v>54000</v>
      </c>
      <c r="I37" s="83"/>
      <c r="J37" s="78" t="str">
        <f t="shared" ref="J37:J41" si="13">+G37</f>
        <v>trips</v>
      </c>
      <c r="K37" s="72"/>
      <c r="L37" s="79">
        <v>4500</v>
      </c>
      <c r="M37" s="84"/>
      <c r="N37" s="80" t="str">
        <f t="shared" si="0"/>
        <v>trips</v>
      </c>
      <c r="O37" s="81">
        <f t="shared" si="1"/>
        <v>0</v>
      </c>
      <c r="P37" s="73"/>
      <c r="Q37" s="74"/>
      <c r="R37" s="74"/>
      <c r="S37" s="67"/>
      <c r="T37" s="75"/>
      <c r="U37" s="9"/>
      <c r="V37" s="9"/>
      <c r="W37" s="9"/>
      <c r="X37" s="9"/>
      <c r="Y37" s="9"/>
      <c r="Z37" s="6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6"/>
      <c r="AO37" s="76"/>
      <c r="AP37" s="82"/>
    </row>
    <row r="38" spans="1:42" s="1" customFormat="1" x14ac:dyDescent="0.25">
      <c r="A38" s="60"/>
      <c r="B38" s="60"/>
      <c r="C38" s="14" t="s">
        <v>201</v>
      </c>
      <c r="D38" s="15" t="s">
        <v>204</v>
      </c>
      <c r="E38" s="24" t="s">
        <v>217</v>
      </c>
      <c r="F38" s="18">
        <f t="shared" si="12"/>
        <v>60</v>
      </c>
      <c r="G38" s="16" t="s">
        <v>45</v>
      </c>
      <c r="H38" s="77">
        <v>42000</v>
      </c>
      <c r="I38" s="83"/>
      <c r="J38" s="78" t="str">
        <f t="shared" si="13"/>
        <v>hari</v>
      </c>
      <c r="K38" s="72"/>
      <c r="L38" s="79">
        <v>700</v>
      </c>
      <c r="M38" s="84"/>
      <c r="N38" s="80" t="str">
        <f t="shared" si="0"/>
        <v>hari</v>
      </c>
      <c r="O38" s="81">
        <f t="shared" si="1"/>
        <v>0</v>
      </c>
      <c r="P38" s="73"/>
      <c r="Q38" s="74"/>
      <c r="R38" s="74"/>
      <c r="S38" s="67"/>
      <c r="T38" s="75"/>
      <c r="U38" s="9"/>
      <c r="V38" s="9"/>
      <c r="W38" s="9"/>
      <c r="X38" s="9"/>
      <c r="Y38" s="9"/>
      <c r="Z38" s="6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6"/>
      <c r="AO38" s="76"/>
      <c r="AP38" s="82"/>
    </row>
    <row r="39" spans="1:42" s="1" customFormat="1" x14ac:dyDescent="0.25">
      <c r="A39" s="60"/>
      <c r="B39" s="60"/>
      <c r="C39" s="14" t="s">
        <v>201</v>
      </c>
      <c r="D39" s="15" t="s">
        <v>204</v>
      </c>
      <c r="E39" s="24" t="s">
        <v>216</v>
      </c>
      <c r="F39" s="18">
        <f t="shared" si="12"/>
        <v>153.33333333333334</v>
      </c>
      <c r="G39" s="16" t="s">
        <v>45</v>
      </c>
      <c r="H39" s="77">
        <v>23000</v>
      </c>
      <c r="I39" s="83"/>
      <c r="J39" s="78" t="str">
        <f t="shared" si="13"/>
        <v>hari</v>
      </c>
      <c r="K39" s="72"/>
      <c r="L39" s="79">
        <v>150</v>
      </c>
      <c r="M39" s="84"/>
      <c r="N39" s="80" t="str">
        <f t="shared" si="0"/>
        <v>hari</v>
      </c>
      <c r="O39" s="81">
        <f t="shared" si="1"/>
        <v>0</v>
      </c>
      <c r="P39" s="73"/>
      <c r="Q39" s="74"/>
      <c r="R39" s="74"/>
      <c r="S39" s="67"/>
      <c r="T39" s="75"/>
      <c r="U39" s="9"/>
      <c r="V39" s="9"/>
      <c r="W39" s="9"/>
      <c r="X39" s="9"/>
      <c r="Y39" s="9"/>
      <c r="Z39" s="6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6"/>
      <c r="AO39" s="76"/>
      <c r="AP39" s="82"/>
    </row>
    <row r="40" spans="1:42" s="1" customFormat="1" x14ac:dyDescent="0.25">
      <c r="A40" s="60"/>
      <c r="B40" s="60"/>
      <c r="C40" s="14" t="s">
        <v>33</v>
      </c>
      <c r="D40" s="14" t="s">
        <v>16</v>
      </c>
      <c r="E40" s="24" t="s">
        <v>210</v>
      </c>
      <c r="F40" s="18">
        <f t="shared" si="12"/>
        <v>7</v>
      </c>
      <c r="G40" s="16" t="s">
        <v>20</v>
      </c>
      <c r="H40" s="77">
        <v>175000</v>
      </c>
      <c r="I40" s="83"/>
      <c r="J40" s="78" t="str">
        <f t="shared" si="13"/>
        <v>paket</v>
      </c>
      <c r="K40" s="72"/>
      <c r="L40" s="79">
        <v>25000</v>
      </c>
      <c r="M40" s="84"/>
      <c r="N40" s="80" t="str">
        <f t="shared" si="0"/>
        <v>paket</v>
      </c>
      <c r="O40" s="81">
        <f t="shared" si="1"/>
        <v>0</v>
      </c>
      <c r="P40" s="73"/>
      <c r="Q40" s="74"/>
      <c r="R40" s="74"/>
      <c r="S40" s="67"/>
      <c r="T40" s="75"/>
      <c r="U40" s="9"/>
      <c r="V40" s="9"/>
      <c r="W40" s="9"/>
      <c r="X40" s="9"/>
      <c r="Y40" s="9"/>
      <c r="Z40" s="6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6"/>
      <c r="AO40" s="76"/>
      <c r="AP40" s="82"/>
    </row>
    <row r="41" spans="1:42" s="1" customFormat="1" x14ac:dyDescent="0.25">
      <c r="A41" s="60"/>
      <c r="B41" s="60"/>
      <c r="C41" s="14" t="s">
        <v>33</v>
      </c>
      <c r="D41" s="14" t="s">
        <v>16</v>
      </c>
      <c r="E41" s="24" t="s">
        <v>211</v>
      </c>
      <c r="F41" s="18">
        <f t="shared" si="12"/>
        <v>8</v>
      </c>
      <c r="G41" s="16" t="s">
        <v>20</v>
      </c>
      <c r="H41" s="77">
        <v>160000</v>
      </c>
      <c r="I41" s="83"/>
      <c r="J41" s="78" t="str">
        <f t="shared" si="13"/>
        <v>paket</v>
      </c>
      <c r="K41" s="72"/>
      <c r="L41" s="79">
        <v>20000</v>
      </c>
      <c r="M41" s="84"/>
      <c r="N41" s="80" t="str">
        <f t="shared" si="0"/>
        <v>paket</v>
      </c>
      <c r="O41" s="81">
        <f t="shared" si="1"/>
        <v>0</v>
      </c>
      <c r="P41" s="73"/>
      <c r="Q41" s="74"/>
      <c r="R41" s="74"/>
      <c r="S41" s="67"/>
      <c r="T41" s="75"/>
      <c r="U41" s="9"/>
      <c r="V41" s="9"/>
      <c r="W41" s="9"/>
      <c r="X41" s="9"/>
      <c r="Y41" s="9"/>
      <c r="Z41" s="6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6"/>
      <c r="AO41" s="76"/>
      <c r="AP41" s="82"/>
    </row>
    <row r="42" spans="1:42" s="1" customFormat="1" x14ac:dyDescent="0.25">
      <c r="A42" s="60"/>
      <c r="B42" s="60"/>
      <c r="C42" s="14"/>
      <c r="D42" s="14"/>
      <c r="E42" s="38"/>
      <c r="F42" s="18"/>
      <c r="G42" s="16"/>
      <c r="H42" s="77"/>
      <c r="I42" s="83"/>
      <c r="J42" s="78"/>
      <c r="K42" s="72"/>
      <c r="L42" s="79"/>
      <c r="M42" s="84"/>
      <c r="N42" s="80"/>
      <c r="O42" s="81"/>
      <c r="P42" s="73"/>
      <c r="Q42" s="74"/>
      <c r="R42" s="74"/>
      <c r="S42" s="67"/>
      <c r="T42" s="75"/>
      <c r="U42" s="9"/>
      <c r="V42" s="9"/>
      <c r="W42" s="9"/>
      <c r="X42" s="9"/>
      <c r="Y42" s="9"/>
      <c r="Z42" s="6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6"/>
      <c r="AO42" s="76"/>
      <c r="AP42" s="82"/>
    </row>
    <row r="43" spans="1:42" s="1" customFormat="1" x14ac:dyDescent="0.25">
      <c r="A43" s="60"/>
      <c r="B43" s="60"/>
      <c r="C43" s="14" t="s">
        <v>41</v>
      </c>
      <c r="D43" s="14" t="s">
        <v>16</v>
      </c>
      <c r="E43" s="38" t="s">
        <v>42</v>
      </c>
      <c r="F43" s="18"/>
      <c r="G43" s="16"/>
      <c r="H43" s="77"/>
      <c r="I43" s="83"/>
      <c r="J43" s="78"/>
      <c r="K43" s="72"/>
      <c r="L43" s="79"/>
      <c r="M43" s="84"/>
      <c r="N43" s="80"/>
      <c r="O43" s="81"/>
      <c r="P43" s="73"/>
      <c r="Q43" s="74"/>
      <c r="R43" s="74"/>
      <c r="S43" s="67"/>
      <c r="T43" s="75"/>
      <c r="U43" s="9"/>
      <c r="V43" s="9"/>
      <c r="W43" s="9"/>
      <c r="X43" s="9"/>
      <c r="Y43" s="9"/>
      <c r="Z43" s="6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6"/>
      <c r="AO43" s="76"/>
      <c r="AP43" s="82"/>
    </row>
    <row r="44" spans="1:42" s="1" customFormat="1" x14ac:dyDescent="0.25">
      <c r="A44" s="60"/>
      <c r="B44" s="60"/>
      <c r="C44" s="14" t="s">
        <v>41</v>
      </c>
      <c r="D44" s="14" t="s">
        <v>16</v>
      </c>
      <c r="E44" s="25" t="s">
        <v>43</v>
      </c>
      <c r="F44" s="18"/>
      <c r="G44" s="16"/>
      <c r="H44" s="77"/>
      <c r="I44" s="83"/>
      <c r="J44" s="78"/>
      <c r="K44" s="72"/>
      <c r="L44" s="79"/>
      <c r="M44" s="84"/>
      <c r="N44" s="80"/>
      <c r="O44" s="81"/>
      <c r="P44" s="73"/>
      <c r="Q44" s="74"/>
      <c r="R44" s="74"/>
      <c r="S44" s="67"/>
      <c r="T44" s="75"/>
      <c r="U44" s="9"/>
      <c r="V44" s="9"/>
      <c r="W44" s="9"/>
      <c r="X44" s="9"/>
      <c r="Y44" s="9"/>
      <c r="Z44" s="6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6"/>
      <c r="AO44" s="76"/>
      <c r="AP44" s="82"/>
    </row>
    <row r="45" spans="1:42" s="1" customFormat="1" x14ac:dyDescent="0.25">
      <c r="A45" s="60"/>
      <c r="B45" s="60"/>
      <c r="C45" s="14" t="s">
        <v>41</v>
      </c>
      <c r="D45" s="14" t="s">
        <v>16</v>
      </c>
      <c r="E45" s="24" t="s">
        <v>207</v>
      </c>
      <c r="F45" s="18">
        <f t="shared" ref="F45" si="14">+H45/L45</f>
        <v>54</v>
      </c>
      <c r="G45" s="16" t="s">
        <v>37</v>
      </c>
      <c r="H45" s="77">
        <v>189000</v>
      </c>
      <c r="I45" s="83"/>
      <c r="J45" s="78" t="str">
        <f t="shared" ref="J45" si="15">+G45</f>
        <v>orang bulan</v>
      </c>
      <c r="K45" s="72"/>
      <c r="L45" s="79">
        <v>3500</v>
      </c>
      <c r="M45" s="84"/>
      <c r="N45" s="80" t="str">
        <f t="shared" si="0"/>
        <v>orang bulan</v>
      </c>
      <c r="O45" s="81">
        <f t="shared" si="1"/>
        <v>0</v>
      </c>
      <c r="P45" s="73"/>
      <c r="Q45" s="74"/>
      <c r="R45" s="74"/>
      <c r="S45" s="67"/>
      <c r="T45" s="75"/>
      <c r="U45" s="9"/>
      <c r="V45" s="9"/>
      <c r="W45" s="9"/>
      <c r="X45" s="9"/>
      <c r="Y45" s="9"/>
      <c r="Z45" s="6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6"/>
      <c r="AO45" s="76"/>
      <c r="AP45" s="82"/>
    </row>
    <row r="46" spans="1:42" s="1" customFormat="1" x14ac:dyDescent="0.25">
      <c r="A46" s="60"/>
      <c r="B46" s="60"/>
      <c r="C46" s="14" t="s">
        <v>41</v>
      </c>
      <c r="D46" s="14" t="s">
        <v>16</v>
      </c>
      <c r="E46" s="25" t="s">
        <v>215</v>
      </c>
      <c r="F46" s="18"/>
      <c r="G46" s="16"/>
      <c r="H46" s="77"/>
      <c r="I46" s="83"/>
      <c r="J46" s="78"/>
      <c r="K46" s="72"/>
      <c r="L46" s="79"/>
      <c r="M46" s="84"/>
      <c r="N46" s="80"/>
      <c r="O46" s="81"/>
      <c r="P46" s="73"/>
      <c r="Q46" s="74"/>
      <c r="R46" s="74"/>
      <c r="S46" s="67"/>
      <c r="T46" s="75"/>
      <c r="U46" s="9"/>
      <c r="V46" s="9"/>
      <c r="W46" s="9"/>
      <c r="X46" s="9"/>
      <c r="Y46" s="9"/>
      <c r="Z46" s="6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6"/>
      <c r="AO46" s="76"/>
      <c r="AP46" s="82"/>
    </row>
    <row r="47" spans="1:42" s="1" customFormat="1" x14ac:dyDescent="0.25">
      <c r="A47" s="60">
        <v>8</v>
      </c>
      <c r="B47" s="60" t="s">
        <v>96</v>
      </c>
      <c r="C47" s="14" t="s">
        <v>41</v>
      </c>
      <c r="D47" s="14" t="s">
        <v>16</v>
      </c>
      <c r="E47" s="24" t="s">
        <v>213</v>
      </c>
      <c r="F47" s="18">
        <f t="shared" ref="F47:F50" si="16">+H47/L47</f>
        <v>8</v>
      </c>
      <c r="G47" s="16" t="s">
        <v>44</v>
      </c>
      <c r="H47" s="77">
        <v>36000</v>
      </c>
      <c r="I47" s="83"/>
      <c r="J47" s="78" t="str">
        <f t="shared" ref="J47:J50" si="17">+G47</f>
        <v>perjalanan</v>
      </c>
      <c r="K47" s="72"/>
      <c r="L47" s="79">
        <v>4500</v>
      </c>
      <c r="M47" s="84"/>
      <c r="N47" s="80" t="str">
        <f t="shared" si="0"/>
        <v>perjalanan</v>
      </c>
      <c r="O47" s="81">
        <f t="shared" si="1"/>
        <v>0</v>
      </c>
      <c r="P47" s="73"/>
      <c r="Q47" s="74"/>
      <c r="R47" s="74"/>
      <c r="S47" s="67"/>
      <c r="T47" s="75"/>
      <c r="U47" s="9"/>
      <c r="V47" s="9"/>
      <c r="W47" s="9"/>
      <c r="X47" s="9"/>
      <c r="Y47" s="9"/>
      <c r="Z47" s="6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6"/>
      <c r="AO47" s="76"/>
      <c r="AP47" s="82"/>
    </row>
    <row r="48" spans="1:42" s="1" customFormat="1" x14ac:dyDescent="0.25">
      <c r="A48" s="60"/>
      <c r="B48" s="60"/>
      <c r="C48" s="14" t="s">
        <v>41</v>
      </c>
      <c r="D48" s="14" t="s">
        <v>16</v>
      </c>
      <c r="E48" s="24" t="s">
        <v>217</v>
      </c>
      <c r="F48" s="18">
        <f t="shared" si="16"/>
        <v>40</v>
      </c>
      <c r="G48" s="16" t="s">
        <v>45</v>
      </c>
      <c r="H48" s="77">
        <v>28000</v>
      </c>
      <c r="I48" s="83"/>
      <c r="J48" s="78" t="str">
        <f t="shared" si="17"/>
        <v>hari</v>
      </c>
      <c r="K48" s="72"/>
      <c r="L48" s="79">
        <v>700</v>
      </c>
      <c r="M48" s="84"/>
      <c r="N48" s="80" t="str">
        <f t="shared" si="0"/>
        <v>hari</v>
      </c>
      <c r="O48" s="81">
        <f t="shared" si="1"/>
        <v>0</v>
      </c>
      <c r="P48" s="73"/>
      <c r="Q48" s="74"/>
      <c r="R48" s="74"/>
      <c r="S48" s="67"/>
      <c r="T48" s="75"/>
      <c r="U48" s="9"/>
      <c r="V48" s="9"/>
      <c r="W48" s="9"/>
      <c r="X48" s="9"/>
      <c r="Y48" s="9"/>
      <c r="Z48" s="6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6"/>
      <c r="AO48" s="76"/>
      <c r="AP48" s="82"/>
    </row>
    <row r="49" spans="1:52" x14ac:dyDescent="0.25">
      <c r="A49" s="60"/>
      <c r="B49" s="60"/>
      <c r="C49" s="14" t="s">
        <v>41</v>
      </c>
      <c r="D49" s="14" t="s">
        <v>16</v>
      </c>
      <c r="E49" s="24" t="s">
        <v>216</v>
      </c>
      <c r="F49" s="18">
        <f t="shared" si="16"/>
        <v>265</v>
      </c>
      <c r="G49" s="16" t="s">
        <v>45</v>
      </c>
      <c r="H49" s="77">
        <v>66250</v>
      </c>
      <c r="I49" s="83"/>
      <c r="J49" s="78" t="str">
        <f t="shared" si="17"/>
        <v>hari</v>
      </c>
      <c r="K49" s="72"/>
      <c r="L49" s="79">
        <v>250</v>
      </c>
      <c r="M49" s="84"/>
      <c r="N49" s="80" t="str">
        <f t="shared" si="0"/>
        <v>hari</v>
      </c>
      <c r="O49" s="81">
        <f t="shared" si="1"/>
        <v>0</v>
      </c>
      <c r="P49" s="73"/>
      <c r="Q49" s="74"/>
      <c r="R49" s="74"/>
      <c r="S49" s="67"/>
      <c r="T49" s="75"/>
      <c r="U49" s="9"/>
      <c r="V49" s="9"/>
      <c r="W49" s="9"/>
      <c r="X49" s="9"/>
      <c r="Y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O49" s="76"/>
      <c r="AP49" s="82"/>
    </row>
    <row r="50" spans="1:52" x14ac:dyDescent="0.25">
      <c r="A50" s="60"/>
      <c r="B50" s="60"/>
      <c r="C50" s="14" t="s">
        <v>41</v>
      </c>
      <c r="D50" s="14" t="s">
        <v>16</v>
      </c>
      <c r="E50" s="24" t="s">
        <v>214</v>
      </c>
      <c r="F50" s="18">
        <f t="shared" si="16"/>
        <v>15</v>
      </c>
      <c r="G50" s="16" t="s">
        <v>20</v>
      </c>
      <c r="H50" s="77">
        <v>22500</v>
      </c>
      <c r="I50" s="83"/>
      <c r="J50" s="78" t="str">
        <f t="shared" si="17"/>
        <v>paket</v>
      </c>
      <c r="K50" s="72"/>
      <c r="L50" s="79">
        <v>1500</v>
      </c>
      <c r="M50" s="84"/>
      <c r="N50" s="80" t="str">
        <f t="shared" si="0"/>
        <v>paket</v>
      </c>
      <c r="O50" s="81">
        <f t="shared" si="1"/>
        <v>0</v>
      </c>
      <c r="P50" s="73"/>
      <c r="Q50" s="74"/>
      <c r="R50" s="74"/>
      <c r="S50" s="67"/>
      <c r="T50" s="75"/>
      <c r="U50" s="9"/>
      <c r="V50" s="9"/>
      <c r="W50" s="9"/>
      <c r="X50" s="9"/>
      <c r="Y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O50" s="76"/>
      <c r="AP50" s="82"/>
    </row>
    <row r="51" spans="1:52" x14ac:dyDescent="0.25">
      <c r="A51" s="60"/>
      <c r="B51" s="60"/>
      <c r="C51" s="14"/>
      <c r="D51" s="14"/>
      <c r="E51" s="14"/>
      <c r="F51" s="18"/>
      <c r="G51" s="16"/>
      <c r="H51" s="77"/>
      <c r="I51" s="83"/>
      <c r="J51" s="78"/>
      <c r="K51" s="72"/>
      <c r="L51" s="79"/>
      <c r="M51" s="84"/>
      <c r="N51" s="80"/>
      <c r="O51" s="81"/>
      <c r="P51" s="73"/>
      <c r="Q51" s="74"/>
      <c r="R51" s="74"/>
      <c r="S51" s="67"/>
      <c r="T51" s="75"/>
      <c r="U51" s="9"/>
      <c r="V51" s="9"/>
      <c r="W51" s="9"/>
      <c r="X51" s="9"/>
      <c r="Y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O51" s="76"/>
      <c r="AP51" s="82"/>
    </row>
    <row r="52" spans="1:52" ht="13.5" thickBot="1" x14ac:dyDescent="0.3">
      <c r="A52" s="60">
        <v>4</v>
      </c>
      <c r="B52" s="60" t="s">
        <v>97</v>
      </c>
      <c r="C52" s="28" t="s">
        <v>46</v>
      </c>
      <c r="D52" s="14" t="s">
        <v>16</v>
      </c>
      <c r="E52" s="14" t="s">
        <v>47</v>
      </c>
      <c r="F52" s="18">
        <f t="shared" ref="F52" si="18">+H52/L52</f>
        <v>18625</v>
      </c>
      <c r="G52" s="16" t="s">
        <v>48</v>
      </c>
      <c r="H52" s="77">
        <v>465625</v>
      </c>
      <c r="I52" s="88"/>
      <c r="J52" s="78" t="str">
        <f t="shared" ref="J52" si="19">+G52</f>
        <v>ha</v>
      </c>
      <c r="K52" s="87"/>
      <c r="L52" s="79">
        <v>25</v>
      </c>
      <c r="M52" s="91"/>
      <c r="N52" s="80" t="str">
        <f t="shared" si="0"/>
        <v>ha</v>
      </c>
      <c r="O52" s="81">
        <f t="shared" si="1"/>
        <v>0</v>
      </c>
      <c r="P52" s="94"/>
      <c r="Q52" s="95"/>
      <c r="R52" s="95"/>
      <c r="S52" s="96"/>
      <c r="T52" s="97"/>
      <c r="U52" s="9"/>
      <c r="V52" s="9"/>
      <c r="W52" s="9"/>
      <c r="X52" s="9"/>
      <c r="Y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O52" s="76"/>
      <c r="AP52" s="82"/>
    </row>
    <row r="53" spans="1:52" ht="14.25" thickTop="1" thickBot="1" x14ac:dyDescent="0.3">
      <c r="A53" s="60"/>
      <c r="B53" s="60"/>
      <c r="C53" s="98"/>
      <c r="D53" s="99"/>
      <c r="E53" s="99"/>
      <c r="F53" s="98"/>
      <c r="G53" s="99"/>
      <c r="H53" s="100">
        <f>SUM(H11:H52)</f>
        <v>8038375</v>
      </c>
      <c r="I53" s="101"/>
      <c r="J53" s="102"/>
      <c r="K53" s="100">
        <f>SUM(K11:K51)</f>
        <v>0</v>
      </c>
      <c r="L53" s="29"/>
      <c r="M53" s="103"/>
      <c r="N53" s="104"/>
      <c r="O53" s="100">
        <f>SUM(O11:O51)</f>
        <v>0</v>
      </c>
      <c r="P53" s="101"/>
      <c r="Q53" s="101"/>
      <c r="R53" s="101"/>
      <c r="S53" s="101"/>
      <c r="T53" s="105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O53" s="76"/>
      <c r="AP53" s="82"/>
    </row>
    <row r="54" spans="1:52" ht="13.5" thickTop="1" x14ac:dyDescent="0.25">
      <c r="A54" s="60"/>
      <c r="B54" s="60"/>
      <c r="C54" s="106"/>
      <c r="D54" s="106"/>
      <c r="E54" s="106"/>
      <c r="F54" s="106"/>
      <c r="G54" s="106"/>
      <c r="H54" s="106"/>
      <c r="I54" s="106"/>
      <c r="J54" s="106"/>
      <c r="K54" s="10"/>
      <c r="L54" s="9"/>
      <c r="M54" s="6"/>
      <c r="N54" s="82"/>
      <c r="O54" s="82"/>
      <c r="P54" s="10"/>
      <c r="Q54" s="10"/>
      <c r="R54" s="10"/>
      <c r="S54" s="10"/>
      <c r="T54" s="6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O54" s="76"/>
      <c r="AP54" s="82"/>
    </row>
    <row r="55" spans="1:52" x14ac:dyDescent="0.25">
      <c r="A55" s="60"/>
      <c r="B55" s="60"/>
      <c r="C55" s="106"/>
      <c r="D55" s="106"/>
      <c r="E55" s="106"/>
      <c r="F55" s="106"/>
      <c r="G55" s="106"/>
      <c r="H55" s="106"/>
      <c r="I55" s="106"/>
      <c r="J55" s="106"/>
      <c r="K55" s="10"/>
      <c r="L55" s="9"/>
      <c r="M55" s="6"/>
      <c r="N55" s="82"/>
      <c r="O55" s="82"/>
      <c r="P55" s="10"/>
      <c r="Q55" s="10"/>
      <c r="R55" s="10"/>
      <c r="S55" s="10"/>
      <c r="T55" s="6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O55" s="76"/>
      <c r="AP55" s="82"/>
    </row>
    <row r="56" spans="1:52" x14ac:dyDescent="0.25">
      <c r="A56" s="60"/>
      <c r="B56" s="60"/>
      <c r="C56" s="106"/>
      <c r="D56" s="106"/>
      <c r="E56" s="106"/>
      <c r="F56" s="106"/>
      <c r="G56" s="106"/>
      <c r="H56" s="106"/>
      <c r="I56" s="106"/>
      <c r="J56" s="106"/>
      <c r="K56" s="10"/>
      <c r="L56" s="9"/>
      <c r="M56" s="6"/>
      <c r="N56" s="82"/>
      <c r="O56" s="82"/>
      <c r="P56" s="10"/>
      <c r="Q56" s="10"/>
      <c r="R56" s="10"/>
      <c r="S56" s="10"/>
      <c r="T56" s="6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O56" s="76"/>
      <c r="AP56" s="82"/>
    </row>
    <row r="57" spans="1:52" x14ac:dyDescent="0.25">
      <c r="A57" s="60"/>
      <c r="B57" s="60"/>
      <c r="C57" s="106"/>
      <c r="D57" s="107"/>
      <c r="E57" s="9"/>
      <c r="F57" s="9"/>
      <c r="G57" s="9"/>
      <c r="H57" s="108"/>
      <c r="I57" s="10"/>
      <c r="J57" s="108"/>
      <c r="K57" s="10"/>
      <c r="L57" s="9"/>
      <c r="M57" s="6"/>
      <c r="N57" s="82"/>
      <c r="O57" s="82"/>
      <c r="P57" s="10"/>
      <c r="Q57" s="10"/>
      <c r="R57" s="10"/>
      <c r="S57" s="10"/>
      <c r="T57" s="6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O57" s="76"/>
      <c r="AP57" s="82"/>
    </row>
    <row r="58" spans="1:52" x14ac:dyDescent="0.25">
      <c r="A58" s="60"/>
      <c r="B58" s="60"/>
      <c r="C58" s="106"/>
      <c r="D58" s="107"/>
      <c r="E58" s="9"/>
      <c r="F58" s="9"/>
      <c r="G58" s="9"/>
      <c r="H58" s="108"/>
      <c r="I58" s="10"/>
      <c r="J58" s="108"/>
      <c r="K58" s="10"/>
      <c r="L58" s="9"/>
      <c r="M58" s="6"/>
      <c r="N58" s="82"/>
      <c r="O58" s="82"/>
      <c r="P58" s="10"/>
      <c r="Q58" s="10"/>
      <c r="R58" s="10"/>
      <c r="S58" s="10"/>
      <c r="T58" s="6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O58" s="76"/>
      <c r="AP58" s="82"/>
    </row>
    <row r="59" spans="1:52" x14ac:dyDescent="0.25">
      <c r="A59" s="60"/>
      <c r="B59" s="60"/>
      <c r="C59" s="106"/>
      <c r="D59" s="107"/>
      <c r="E59" s="9"/>
      <c r="F59" s="9"/>
      <c r="G59" s="9"/>
      <c r="H59" s="108"/>
      <c r="I59" s="10"/>
      <c r="J59" s="108"/>
      <c r="K59" s="10"/>
      <c r="L59" s="9"/>
      <c r="M59" s="6"/>
      <c r="N59" s="82"/>
      <c r="O59" s="82"/>
      <c r="P59" s="10"/>
      <c r="Q59" s="10"/>
      <c r="R59" s="10"/>
      <c r="S59" s="10"/>
      <c r="T59" s="6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O59" s="76"/>
      <c r="AP59" s="82"/>
    </row>
    <row r="60" spans="1:52" s="5" customFormat="1" ht="20.25" customHeight="1" x14ac:dyDescent="0.25">
      <c r="C60" s="45"/>
      <c r="E60" s="612" t="s">
        <v>84</v>
      </c>
      <c r="F60" s="612"/>
      <c r="G60" s="612"/>
      <c r="H60" s="612"/>
      <c r="I60" s="612"/>
      <c r="J60" s="612"/>
      <c r="K60" s="612"/>
      <c r="L60" s="612"/>
      <c r="M60" s="612"/>
      <c r="N60" s="612"/>
      <c r="O60" s="612"/>
      <c r="P60" s="612"/>
      <c r="Q60" s="612"/>
      <c r="R60" s="612"/>
      <c r="S60" s="612"/>
      <c r="T60" s="612"/>
      <c r="U60" s="9"/>
      <c r="V60" s="587"/>
      <c r="W60" s="587"/>
      <c r="X60" s="587"/>
      <c r="Y60" s="587"/>
      <c r="Z60" s="587"/>
      <c r="AA60" s="587"/>
      <c r="AB60" s="587"/>
      <c r="AC60" s="587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4"/>
      <c r="AV60" s="4"/>
      <c r="AW60" s="4"/>
      <c r="AX60" s="4"/>
      <c r="AY60" s="4"/>
      <c r="AZ60" s="4"/>
    </row>
    <row r="61" spans="1:52" s="5" customFormat="1" ht="20.25" customHeight="1" x14ac:dyDescent="0.25">
      <c r="C61" s="45"/>
      <c r="E61" s="612" t="s">
        <v>1</v>
      </c>
      <c r="F61" s="612"/>
      <c r="G61" s="612"/>
      <c r="H61" s="612"/>
      <c r="I61" s="612"/>
      <c r="J61" s="612"/>
      <c r="K61" s="612"/>
      <c r="L61" s="612"/>
      <c r="M61" s="612"/>
      <c r="N61" s="612"/>
      <c r="O61" s="612"/>
      <c r="P61" s="612"/>
      <c r="Q61" s="612"/>
      <c r="R61" s="612"/>
      <c r="S61" s="612"/>
      <c r="T61" s="612"/>
      <c r="U61" s="9"/>
      <c r="V61" s="587"/>
      <c r="W61" s="587"/>
      <c r="X61" s="587"/>
      <c r="Y61" s="587"/>
      <c r="Z61" s="587"/>
      <c r="AA61" s="587"/>
      <c r="AB61" s="587"/>
      <c r="AC61" s="587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4"/>
      <c r="AV61" s="4"/>
      <c r="AW61" s="4"/>
      <c r="AX61" s="4"/>
      <c r="AY61" s="4"/>
      <c r="AZ61" s="4"/>
    </row>
    <row r="62" spans="1:52" s="5" customFormat="1" ht="20.25" customHeight="1" x14ac:dyDescent="0.25">
      <c r="C62" s="45"/>
      <c r="E62" s="612" t="s">
        <v>2</v>
      </c>
      <c r="F62" s="612"/>
      <c r="G62" s="612"/>
      <c r="H62" s="612"/>
      <c r="I62" s="612"/>
      <c r="J62" s="612"/>
      <c r="K62" s="612"/>
      <c r="L62" s="612"/>
      <c r="M62" s="612"/>
      <c r="N62" s="612"/>
      <c r="O62" s="612"/>
      <c r="P62" s="612"/>
      <c r="Q62" s="612"/>
      <c r="R62" s="612"/>
      <c r="S62" s="612"/>
      <c r="T62" s="612"/>
      <c r="U62" s="9"/>
      <c r="V62" s="587"/>
      <c r="W62" s="587"/>
      <c r="X62" s="587"/>
      <c r="Y62" s="587"/>
      <c r="Z62" s="587"/>
      <c r="AA62" s="587"/>
      <c r="AB62" s="587"/>
      <c r="AC62" s="587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4"/>
      <c r="AV62" s="4"/>
      <c r="AW62" s="4"/>
      <c r="AX62" s="4"/>
      <c r="AY62" s="4"/>
      <c r="AZ62" s="4"/>
    </row>
    <row r="63" spans="1:52" s="5" customFormat="1" ht="20.25" customHeight="1" x14ac:dyDescent="0.25">
      <c r="C63" s="45"/>
      <c r="E63" s="612" t="s">
        <v>93</v>
      </c>
      <c r="F63" s="612"/>
      <c r="G63" s="612"/>
      <c r="H63" s="612"/>
      <c r="I63" s="612"/>
      <c r="J63" s="612"/>
      <c r="K63" s="612"/>
      <c r="L63" s="612"/>
      <c r="M63" s="612"/>
      <c r="N63" s="612"/>
      <c r="O63" s="612"/>
      <c r="P63" s="612"/>
      <c r="Q63" s="612"/>
      <c r="R63" s="612"/>
      <c r="S63" s="612"/>
      <c r="T63" s="612"/>
      <c r="U63" s="9"/>
      <c r="V63" s="587"/>
      <c r="W63" s="587"/>
      <c r="X63" s="587"/>
      <c r="Y63" s="587"/>
      <c r="Z63" s="587"/>
      <c r="AA63" s="587"/>
      <c r="AB63" s="587"/>
      <c r="AC63" s="587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4"/>
      <c r="AV63" s="4"/>
      <c r="AW63" s="4"/>
      <c r="AX63" s="4"/>
      <c r="AY63" s="4"/>
      <c r="AZ63" s="4"/>
    </row>
    <row r="64" spans="1:52" ht="12.75" customHeight="1" x14ac:dyDescent="0.25">
      <c r="A64" s="48"/>
      <c r="E64" s="592" t="s">
        <v>4</v>
      </c>
      <c r="F64" s="592"/>
      <c r="G64" s="592"/>
      <c r="H64" s="592"/>
      <c r="I64" s="592"/>
      <c r="J64" s="592"/>
      <c r="K64" s="592"/>
      <c r="L64" s="592"/>
      <c r="M64" s="592"/>
      <c r="N64" s="592"/>
      <c r="O64" s="592"/>
      <c r="P64" s="592"/>
      <c r="Q64" s="592"/>
      <c r="R64" s="592"/>
      <c r="S64" s="592"/>
      <c r="T64" s="592"/>
      <c r="U64" s="9"/>
    </row>
    <row r="65" spans="1:40" s="1" customFormat="1" ht="16.5" thickBot="1" x14ac:dyDescent="0.3">
      <c r="A65" s="60"/>
      <c r="B65" s="60"/>
      <c r="C65" s="109" t="str">
        <f>+C6</f>
        <v>Propinsi Aceh</v>
      </c>
      <c r="D65" s="60"/>
      <c r="E65" s="60"/>
      <c r="F65" s="40"/>
      <c r="G65" s="40"/>
      <c r="I65" s="40"/>
      <c r="J65" s="40"/>
      <c r="L65" s="60"/>
      <c r="M65" s="60"/>
      <c r="N65" s="60"/>
      <c r="O65" s="110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10"/>
      <c r="AI65" s="10"/>
      <c r="AJ65" s="10"/>
      <c r="AK65" s="10"/>
      <c r="AL65" s="10"/>
      <c r="AM65" s="10"/>
      <c r="AN65" s="6"/>
    </row>
    <row r="66" spans="1:40" s="1" customFormat="1" ht="13.5" customHeight="1" thickTop="1" x14ac:dyDescent="0.25">
      <c r="A66" s="40"/>
      <c r="B66" s="40"/>
      <c r="C66" s="613" t="s">
        <v>6</v>
      </c>
      <c r="D66" s="536" t="s">
        <v>7</v>
      </c>
      <c r="E66" s="538"/>
      <c r="F66" s="615" t="s">
        <v>85</v>
      </c>
      <c r="G66" s="616"/>
      <c r="H66" s="617"/>
      <c r="I66" s="615" t="s">
        <v>86</v>
      </c>
      <c r="J66" s="616"/>
      <c r="K66" s="617"/>
      <c r="L66" s="618">
        <v>2017</v>
      </c>
      <c r="M66" s="601"/>
      <c r="N66" s="601"/>
      <c r="O66" s="602"/>
      <c r="P66" s="618" t="s">
        <v>87</v>
      </c>
      <c r="Q66" s="601"/>
      <c r="R66" s="601"/>
      <c r="S66" s="602"/>
      <c r="T66" s="570" t="s">
        <v>88</v>
      </c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111"/>
      <c r="AI66" s="111"/>
      <c r="AJ66" s="111"/>
      <c r="AK66" s="111"/>
      <c r="AL66" s="111"/>
      <c r="AM66" s="111"/>
      <c r="AN66" s="111"/>
    </row>
    <row r="67" spans="1:40" s="1" customFormat="1" ht="13.5" customHeight="1" x14ac:dyDescent="0.25">
      <c r="A67" s="40"/>
      <c r="B67" s="40"/>
      <c r="C67" s="614"/>
      <c r="D67" s="537"/>
      <c r="E67" s="539"/>
      <c r="F67" s="619" t="s">
        <v>9</v>
      </c>
      <c r="G67" s="620"/>
      <c r="H67" s="55" t="s">
        <v>14</v>
      </c>
      <c r="I67" s="619" t="s">
        <v>9</v>
      </c>
      <c r="J67" s="620"/>
      <c r="K67" s="55" t="s">
        <v>14</v>
      </c>
      <c r="L67" s="56" t="s">
        <v>10</v>
      </c>
      <c r="M67" s="621" t="s">
        <v>9</v>
      </c>
      <c r="N67" s="620"/>
      <c r="O67" s="55" t="s">
        <v>14</v>
      </c>
      <c r="P67" s="57" t="s">
        <v>89</v>
      </c>
      <c r="Q67" s="58" t="s">
        <v>90</v>
      </c>
      <c r="R67" s="58" t="s">
        <v>91</v>
      </c>
      <c r="S67" s="59" t="s">
        <v>92</v>
      </c>
      <c r="T67" s="573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6"/>
      <c r="AI67" s="6"/>
      <c r="AJ67" s="6"/>
      <c r="AK67" s="6"/>
      <c r="AL67" s="6"/>
      <c r="AM67" s="6"/>
      <c r="AN67" s="6"/>
    </row>
    <row r="68" spans="1:40" s="1" customFormat="1" ht="14.25" thickBot="1" x14ac:dyDescent="0.3">
      <c r="A68" s="40"/>
      <c r="B68" s="40"/>
      <c r="C68" s="11">
        <v>1</v>
      </c>
      <c r="D68" s="12">
        <v>2</v>
      </c>
      <c r="E68" s="13">
        <v>3</v>
      </c>
      <c r="F68" s="583">
        <v>4</v>
      </c>
      <c r="G68" s="610"/>
      <c r="H68" s="64">
        <v>5</v>
      </c>
      <c r="I68" s="583">
        <v>6</v>
      </c>
      <c r="J68" s="610"/>
      <c r="K68" s="64">
        <v>7</v>
      </c>
      <c r="L68" s="65">
        <v>8</v>
      </c>
      <c r="M68" s="611">
        <v>9</v>
      </c>
      <c r="N68" s="610"/>
      <c r="O68" s="64">
        <v>10</v>
      </c>
      <c r="P68" s="583">
        <v>11</v>
      </c>
      <c r="Q68" s="585"/>
      <c r="R68" s="585"/>
      <c r="S68" s="584"/>
      <c r="T68" s="112">
        <v>12</v>
      </c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82"/>
      <c r="AI68" s="82"/>
      <c r="AJ68" s="82"/>
      <c r="AK68" s="82"/>
      <c r="AL68" s="82"/>
      <c r="AM68" s="82"/>
      <c r="AN68" s="113"/>
    </row>
    <row r="69" spans="1:40" s="1" customFormat="1" ht="13.5" thickTop="1" x14ac:dyDescent="0.25">
      <c r="A69" s="110">
        <v>1</v>
      </c>
      <c r="C69" s="14" t="s">
        <v>15</v>
      </c>
      <c r="D69" s="14" t="s">
        <v>49</v>
      </c>
      <c r="E69" s="35" t="s">
        <v>17</v>
      </c>
      <c r="F69" s="114"/>
      <c r="G69" s="115"/>
      <c r="H69" s="116"/>
      <c r="I69" s="117"/>
      <c r="J69" s="118"/>
      <c r="K69" s="116"/>
      <c r="L69" s="119"/>
      <c r="M69" s="120"/>
      <c r="N69" s="115"/>
      <c r="O69" s="121"/>
      <c r="P69" s="122"/>
      <c r="Q69" s="123"/>
      <c r="R69" s="123"/>
      <c r="S69" s="116"/>
      <c r="T69" s="124"/>
      <c r="U69" s="76"/>
      <c r="V69" s="76"/>
      <c r="W69" s="76"/>
      <c r="X69" s="76"/>
      <c r="Y69" s="76"/>
      <c r="Z69" s="6"/>
      <c r="AA69" s="76"/>
      <c r="AB69" s="76"/>
      <c r="AC69" s="76"/>
      <c r="AD69" s="76"/>
      <c r="AE69" s="76"/>
      <c r="AF69" s="6"/>
      <c r="AG69" s="76"/>
      <c r="AH69" s="6"/>
      <c r="AI69" s="6"/>
      <c r="AJ69" s="6"/>
      <c r="AK69" s="6"/>
      <c r="AL69" s="6"/>
      <c r="AM69" s="6"/>
      <c r="AN69" s="6"/>
    </row>
    <row r="70" spans="1:40" s="1" customFormat="1" x14ac:dyDescent="0.25">
      <c r="A70" s="110">
        <v>2</v>
      </c>
      <c r="C70" s="14" t="s">
        <v>15</v>
      </c>
      <c r="D70" s="14" t="s">
        <v>49</v>
      </c>
      <c r="E70" s="25" t="s">
        <v>50</v>
      </c>
      <c r="F70" s="18">
        <f t="shared" ref="F70:F71" si="20">+H70/L70</f>
        <v>1</v>
      </c>
      <c r="G70" s="16" t="s">
        <v>20</v>
      </c>
      <c r="H70" s="77">
        <f>+OWP!M70</f>
        <v>70000</v>
      </c>
      <c r="I70" s="68"/>
      <c r="J70" s="78" t="str">
        <f t="shared" ref="J70:J100" si="21">+G70</f>
        <v>paket</v>
      </c>
      <c r="K70" s="67"/>
      <c r="L70" s="79">
        <v>70000</v>
      </c>
      <c r="M70" s="71"/>
      <c r="N70" s="80" t="str">
        <f t="shared" ref="N70:N100" si="22">+J70</f>
        <v>paket</v>
      </c>
      <c r="O70" s="81">
        <f t="shared" ref="O70:O100" si="23">+M70*L70</f>
        <v>0</v>
      </c>
      <c r="P70" s="73"/>
      <c r="Q70" s="74"/>
      <c r="R70" s="74"/>
      <c r="S70" s="67"/>
      <c r="T70" s="75"/>
      <c r="U70" s="76"/>
      <c r="V70" s="76"/>
      <c r="W70" s="76"/>
      <c r="X70" s="76"/>
      <c r="Y70" s="76"/>
      <c r="Z70" s="6"/>
      <c r="AA70" s="76"/>
      <c r="AB70" s="76"/>
      <c r="AC70" s="76"/>
      <c r="AD70" s="76"/>
      <c r="AE70" s="76"/>
      <c r="AF70" s="6"/>
      <c r="AG70" s="76"/>
      <c r="AH70" s="6"/>
      <c r="AI70" s="6"/>
      <c r="AJ70" s="6"/>
      <c r="AK70" s="6"/>
      <c r="AL70" s="6"/>
      <c r="AM70" s="6"/>
      <c r="AN70" s="6"/>
    </row>
    <row r="71" spans="1:40" s="1" customFormat="1" x14ac:dyDescent="0.25">
      <c r="A71" s="110">
        <v>3</v>
      </c>
      <c r="C71" s="14" t="s">
        <v>15</v>
      </c>
      <c r="D71" s="14" t="s">
        <v>49</v>
      </c>
      <c r="E71" s="25" t="s">
        <v>51</v>
      </c>
      <c r="F71" s="18">
        <f t="shared" si="20"/>
        <v>4</v>
      </c>
      <c r="G71" s="16" t="s">
        <v>20</v>
      </c>
      <c r="H71" s="77">
        <f>+OWP!M71</f>
        <v>40000</v>
      </c>
      <c r="I71" s="83"/>
      <c r="J71" s="78" t="str">
        <f t="shared" si="21"/>
        <v>paket</v>
      </c>
      <c r="K71" s="72"/>
      <c r="L71" s="79">
        <v>10000</v>
      </c>
      <c r="M71" s="84"/>
      <c r="N71" s="80" t="str">
        <f t="shared" si="22"/>
        <v>paket</v>
      </c>
      <c r="O71" s="81">
        <f t="shared" si="23"/>
        <v>0</v>
      </c>
      <c r="P71" s="73"/>
      <c r="Q71" s="74"/>
      <c r="R71" s="74"/>
      <c r="S71" s="67"/>
      <c r="T71" s="75"/>
      <c r="U71" s="76"/>
      <c r="V71" s="76"/>
      <c r="W71" s="76"/>
      <c r="X71" s="76"/>
      <c r="Y71" s="76"/>
      <c r="Z71" s="6"/>
      <c r="AA71" s="76"/>
      <c r="AB71" s="76"/>
      <c r="AC71" s="76"/>
      <c r="AD71" s="76"/>
      <c r="AE71" s="76"/>
      <c r="AF71" s="6"/>
      <c r="AG71" s="76"/>
      <c r="AH71" s="6"/>
      <c r="AI71" s="6"/>
      <c r="AJ71" s="6"/>
      <c r="AK71" s="6"/>
      <c r="AL71" s="6"/>
      <c r="AM71" s="6"/>
      <c r="AN71" s="6"/>
    </row>
    <row r="72" spans="1:40" s="1" customFormat="1" x14ac:dyDescent="0.25">
      <c r="A72" s="110"/>
      <c r="C72" s="14"/>
      <c r="D72" s="14"/>
      <c r="E72" s="14"/>
      <c r="F72" s="18"/>
      <c r="G72" s="16"/>
      <c r="H72" s="77"/>
      <c r="I72" s="83"/>
      <c r="J72" s="78"/>
      <c r="K72" s="72"/>
      <c r="L72" s="79"/>
      <c r="M72" s="84"/>
      <c r="N72" s="80"/>
      <c r="O72" s="81"/>
      <c r="P72" s="73"/>
      <c r="Q72" s="74"/>
      <c r="R72" s="74"/>
      <c r="S72" s="67"/>
      <c r="T72" s="75"/>
      <c r="U72" s="76"/>
      <c r="V72" s="76"/>
      <c r="W72" s="76"/>
      <c r="X72" s="76"/>
      <c r="Y72" s="76"/>
      <c r="Z72" s="6"/>
      <c r="AA72" s="76"/>
      <c r="AB72" s="76"/>
      <c r="AC72" s="76"/>
      <c r="AD72" s="76"/>
      <c r="AE72" s="76"/>
      <c r="AF72" s="6"/>
      <c r="AG72" s="76"/>
      <c r="AH72" s="6"/>
      <c r="AI72" s="6"/>
      <c r="AJ72" s="6"/>
      <c r="AK72" s="6"/>
      <c r="AL72" s="6"/>
      <c r="AM72" s="6"/>
      <c r="AN72" s="6"/>
    </row>
    <row r="73" spans="1:40" s="1" customFormat="1" x14ac:dyDescent="0.25">
      <c r="A73" s="40"/>
      <c r="B73" s="40"/>
      <c r="C73" s="14" t="s">
        <v>24</v>
      </c>
      <c r="D73" s="14" t="s">
        <v>49</v>
      </c>
      <c r="E73" s="14" t="s">
        <v>52</v>
      </c>
      <c r="F73" s="18"/>
      <c r="G73" s="16"/>
      <c r="H73" s="77"/>
      <c r="I73" s="83"/>
      <c r="J73" s="78"/>
      <c r="K73" s="72"/>
      <c r="L73" s="79"/>
      <c r="M73" s="84"/>
      <c r="N73" s="80"/>
      <c r="O73" s="81"/>
      <c r="P73" s="73"/>
      <c r="Q73" s="74"/>
      <c r="R73" s="74"/>
      <c r="S73" s="67"/>
      <c r="T73" s="75"/>
      <c r="U73" s="76"/>
      <c r="V73" s="76"/>
      <c r="W73" s="76"/>
      <c r="X73" s="76"/>
      <c r="Y73" s="76"/>
      <c r="Z73" s="6"/>
      <c r="AA73" s="76"/>
      <c r="AB73" s="76"/>
      <c r="AC73" s="76"/>
      <c r="AD73" s="76"/>
      <c r="AE73" s="76"/>
      <c r="AF73" s="6"/>
      <c r="AG73" s="76"/>
      <c r="AH73" s="6"/>
      <c r="AI73" s="6"/>
      <c r="AJ73" s="6"/>
      <c r="AK73" s="6"/>
      <c r="AL73" s="6"/>
      <c r="AM73" s="6"/>
      <c r="AN73" s="6"/>
    </row>
    <row r="74" spans="1:40" s="1" customFormat="1" x14ac:dyDescent="0.25">
      <c r="A74" s="40"/>
      <c r="B74" s="40"/>
      <c r="C74" s="14" t="s">
        <v>24</v>
      </c>
      <c r="D74" s="14" t="s">
        <v>49</v>
      </c>
      <c r="E74" s="36" t="s">
        <v>53</v>
      </c>
      <c r="F74" s="18">
        <f t="shared" ref="F74:F77" si="24">+H74/L74</f>
        <v>1</v>
      </c>
      <c r="G74" s="16" t="s">
        <v>20</v>
      </c>
      <c r="H74" s="77">
        <f>+OWP!M74</f>
        <v>100000</v>
      </c>
      <c r="I74" s="83"/>
      <c r="J74" s="78" t="str">
        <f t="shared" si="21"/>
        <v>paket</v>
      </c>
      <c r="K74" s="72"/>
      <c r="L74" s="79">
        <v>100000</v>
      </c>
      <c r="M74" s="84"/>
      <c r="N74" s="80" t="str">
        <f t="shared" si="22"/>
        <v>paket</v>
      </c>
      <c r="O74" s="81">
        <f t="shared" si="23"/>
        <v>0</v>
      </c>
      <c r="P74" s="73"/>
      <c r="Q74" s="74"/>
      <c r="R74" s="74"/>
      <c r="S74" s="67"/>
      <c r="T74" s="75"/>
      <c r="U74" s="76"/>
      <c r="V74" s="76"/>
      <c r="W74" s="76"/>
      <c r="X74" s="76"/>
      <c r="Y74" s="76"/>
      <c r="Z74" s="6"/>
      <c r="AA74" s="76"/>
      <c r="AB74" s="76"/>
      <c r="AC74" s="76"/>
      <c r="AD74" s="76"/>
      <c r="AE74" s="76"/>
      <c r="AF74" s="6"/>
      <c r="AG74" s="76"/>
      <c r="AH74" s="6"/>
      <c r="AI74" s="6"/>
      <c r="AJ74" s="6"/>
      <c r="AK74" s="6"/>
      <c r="AL74" s="6"/>
      <c r="AM74" s="6"/>
      <c r="AN74" s="6"/>
    </row>
    <row r="75" spans="1:40" s="1" customFormat="1" x14ac:dyDescent="0.25">
      <c r="A75" s="40"/>
      <c r="B75" s="40"/>
      <c r="C75" s="14" t="s">
        <v>24</v>
      </c>
      <c r="D75" s="14" t="s">
        <v>49</v>
      </c>
      <c r="E75" s="36" t="s">
        <v>54</v>
      </c>
      <c r="F75" s="18">
        <f t="shared" si="24"/>
        <v>1</v>
      </c>
      <c r="G75" s="16" t="s">
        <v>20</v>
      </c>
      <c r="H75" s="77">
        <f>+OWP!M75</f>
        <v>50000</v>
      </c>
      <c r="I75" s="83"/>
      <c r="J75" s="78" t="str">
        <f t="shared" si="21"/>
        <v>paket</v>
      </c>
      <c r="K75" s="72"/>
      <c r="L75" s="79">
        <v>50000</v>
      </c>
      <c r="M75" s="84"/>
      <c r="N75" s="80" t="str">
        <f t="shared" si="22"/>
        <v>paket</v>
      </c>
      <c r="O75" s="81">
        <f t="shared" si="23"/>
        <v>0</v>
      </c>
      <c r="P75" s="73"/>
      <c r="Q75" s="74"/>
      <c r="R75" s="74"/>
      <c r="S75" s="67"/>
      <c r="T75" s="75"/>
      <c r="U75" s="76"/>
      <c r="V75" s="76"/>
      <c r="W75" s="76"/>
      <c r="X75" s="76"/>
      <c r="Y75" s="76"/>
      <c r="Z75" s="6"/>
      <c r="AA75" s="76"/>
      <c r="AB75" s="76"/>
      <c r="AC75" s="76"/>
      <c r="AD75" s="76"/>
      <c r="AE75" s="76"/>
      <c r="AF75" s="6"/>
      <c r="AG75" s="76"/>
      <c r="AH75" s="6"/>
      <c r="AI75" s="6"/>
      <c r="AJ75" s="6"/>
      <c r="AK75" s="6"/>
      <c r="AL75" s="6"/>
      <c r="AM75" s="6"/>
      <c r="AN75" s="6"/>
    </row>
    <row r="76" spans="1:40" s="1" customFormat="1" x14ac:dyDescent="0.25">
      <c r="A76" s="40"/>
      <c r="B76" s="40"/>
      <c r="C76" s="14" t="s">
        <v>24</v>
      </c>
      <c r="D76" s="14" t="s">
        <v>49</v>
      </c>
      <c r="E76" s="36" t="s">
        <v>55</v>
      </c>
      <c r="F76" s="18">
        <f t="shared" si="24"/>
        <v>2</v>
      </c>
      <c r="G76" s="16" t="s">
        <v>20</v>
      </c>
      <c r="H76" s="77">
        <f>+OWP!M76</f>
        <v>20000</v>
      </c>
      <c r="I76" s="83"/>
      <c r="J76" s="78" t="str">
        <f t="shared" si="21"/>
        <v>paket</v>
      </c>
      <c r="K76" s="72"/>
      <c r="L76" s="79">
        <v>10000</v>
      </c>
      <c r="M76" s="84"/>
      <c r="N76" s="80" t="str">
        <f t="shared" si="22"/>
        <v>paket</v>
      </c>
      <c r="O76" s="81">
        <f t="shared" si="23"/>
        <v>0</v>
      </c>
      <c r="P76" s="73"/>
      <c r="Q76" s="74"/>
      <c r="R76" s="74"/>
      <c r="S76" s="67"/>
      <c r="T76" s="75"/>
      <c r="U76" s="76"/>
      <c r="V76" s="76"/>
      <c r="W76" s="76"/>
      <c r="X76" s="76"/>
      <c r="Y76" s="76"/>
      <c r="Z76" s="6"/>
      <c r="AA76" s="76"/>
      <c r="AB76" s="76"/>
      <c r="AC76" s="76"/>
      <c r="AD76" s="76"/>
      <c r="AE76" s="76"/>
      <c r="AF76" s="6"/>
      <c r="AG76" s="76"/>
      <c r="AH76" s="6"/>
      <c r="AI76" s="6"/>
      <c r="AJ76" s="6"/>
      <c r="AK76" s="6"/>
      <c r="AL76" s="6"/>
      <c r="AM76" s="6"/>
      <c r="AN76" s="6"/>
    </row>
    <row r="77" spans="1:40" s="1" customFormat="1" x14ac:dyDescent="0.25">
      <c r="A77" s="40"/>
      <c r="B77" s="40"/>
      <c r="C77" s="14" t="s">
        <v>24</v>
      </c>
      <c r="D77" s="14" t="s">
        <v>49</v>
      </c>
      <c r="E77" s="36" t="s">
        <v>56</v>
      </c>
      <c r="F77" s="18">
        <f t="shared" si="24"/>
        <v>1</v>
      </c>
      <c r="G77" s="16" t="s">
        <v>20</v>
      </c>
      <c r="H77" s="77">
        <f>+OWP!M77</f>
        <v>100000</v>
      </c>
      <c r="I77" s="83"/>
      <c r="J77" s="78" t="str">
        <f t="shared" si="21"/>
        <v>paket</v>
      </c>
      <c r="K77" s="72"/>
      <c r="L77" s="79">
        <v>100000</v>
      </c>
      <c r="M77" s="84"/>
      <c r="N77" s="80" t="str">
        <f t="shared" si="22"/>
        <v>paket</v>
      </c>
      <c r="O77" s="81">
        <f t="shared" si="23"/>
        <v>0</v>
      </c>
      <c r="P77" s="73"/>
      <c r="Q77" s="74"/>
      <c r="R77" s="74"/>
      <c r="S77" s="67"/>
      <c r="T77" s="75"/>
      <c r="U77" s="76"/>
      <c r="V77" s="76"/>
      <c r="W77" s="76"/>
      <c r="X77" s="76"/>
      <c r="Y77" s="76"/>
      <c r="Z77" s="6"/>
      <c r="AA77" s="76"/>
      <c r="AB77" s="76"/>
      <c r="AC77" s="76"/>
      <c r="AD77" s="76"/>
      <c r="AE77" s="76"/>
      <c r="AF77" s="6"/>
      <c r="AG77" s="76"/>
      <c r="AH77" s="6"/>
      <c r="AI77" s="6"/>
      <c r="AJ77" s="6"/>
      <c r="AK77" s="6"/>
      <c r="AL77" s="6"/>
      <c r="AM77" s="6"/>
      <c r="AN77" s="6"/>
    </row>
    <row r="78" spans="1:40" s="1" customFormat="1" x14ac:dyDescent="0.25">
      <c r="A78" s="40"/>
      <c r="B78" s="40"/>
      <c r="C78" s="14"/>
      <c r="D78" s="14"/>
      <c r="E78" s="25"/>
      <c r="F78" s="18"/>
      <c r="G78" s="16"/>
      <c r="H78" s="77"/>
      <c r="I78" s="83"/>
      <c r="J78" s="78"/>
      <c r="K78" s="72"/>
      <c r="L78" s="79"/>
      <c r="M78" s="84"/>
      <c r="N78" s="80"/>
      <c r="O78" s="81"/>
      <c r="P78" s="73"/>
      <c r="Q78" s="74"/>
      <c r="R78" s="74"/>
      <c r="S78" s="67"/>
      <c r="T78" s="75"/>
      <c r="U78" s="76"/>
      <c r="V78" s="76"/>
      <c r="W78" s="76"/>
      <c r="X78" s="76"/>
      <c r="Y78" s="76"/>
      <c r="Z78" s="6"/>
      <c r="AA78" s="76"/>
      <c r="AB78" s="76"/>
      <c r="AC78" s="76"/>
      <c r="AD78" s="76"/>
      <c r="AE78" s="76"/>
      <c r="AF78" s="6"/>
      <c r="AG78" s="76"/>
      <c r="AH78" s="6"/>
      <c r="AI78" s="6"/>
      <c r="AJ78" s="6"/>
      <c r="AK78" s="6"/>
      <c r="AL78" s="6"/>
      <c r="AM78" s="6"/>
      <c r="AN78" s="6"/>
    </row>
    <row r="79" spans="1:40" s="1" customFormat="1" x14ac:dyDescent="0.25">
      <c r="A79" s="40"/>
      <c r="B79" s="40"/>
      <c r="C79" s="14" t="s">
        <v>33</v>
      </c>
      <c r="D79" s="14" t="s">
        <v>49</v>
      </c>
      <c r="E79" s="14" t="s">
        <v>57</v>
      </c>
      <c r="F79" s="18"/>
      <c r="G79" s="16"/>
      <c r="H79" s="77"/>
      <c r="I79" s="83"/>
      <c r="J79" s="78"/>
      <c r="K79" s="72"/>
      <c r="L79" s="79"/>
      <c r="M79" s="84"/>
      <c r="N79" s="80"/>
      <c r="O79" s="81"/>
      <c r="P79" s="73"/>
      <c r="Q79" s="74"/>
      <c r="R79" s="74"/>
      <c r="S79" s="67"/>
      <c r="T79" s="75"/>
      <c r="U79" s="76"/>
      <c r="V79" s="76"/>
      <c r="W79" s="76"/>
      <c r="X79" s="76"/>
      <c r="Y79" s="76"/>
      <c r="Z79" s="6"/>
      <c r="AA79" s="76"/>
      <c r="AB79" s="76"/>
      <c r="AC79" s="76"/>
      <c r="AD79" s="76"/>
      <c r="AE79" s="76"/>
      <c r="AF79" s="6"/>
      <c r="AG79" s="76"/>
      <c r="AH79" s="6"/>
      <c r="AI79" s="6"/>
      <c r="AJ79" s="6"/>
      <c r="AK79" s="6"/>
      <c r="AL79" s="6"/>
      <c r="AM79" s="6"/>
      <c r="AN79" s="6"/>
    </row>
    <row r="80" spans="1:40" s="1" customFormat="1" x14ac:dyDescent="0.25">
      <c r="A80" s="40"/>
      <c r="B80" s="40"/>
      <c r="C80" s="14" t="s">
        <v>33</v>
      </c>
      <c r="D80" s="14" t="s">
        <v>49</v>
      </c>
      <c r="E80" s="25" t="s">
        <v>58</v>
      </c>
      <c r="F80" s="18">
        <f t="shared" ref="F80" si="25">+H80/L80</f>
        <v>1</v>
      </c>
      <c r="G80" s="16" t="s">
        <v>20</v>
      </c>
      <c r="H80" s="77">
        <f>+OWP!M80</f>
        <v>10000</v>
      </c>
      <c r="I80" s="83"/>
      <c r="J80" s="78" t="str">
        <f t="shared" si="21"/>
        <v>paket</v>
      </c>
      <c r="K80" s="72"/>
      <c r="L80" s="79">
        <v>10000</v>
      </c>
      <c r="M80" s="84"/>
      <c r="N80" s="80" t="str">
        <f t="shared" si="22"/>
        <v>paket</v>
      </c>
      <c r="O80" s="81">
        <f t="shared" si="23"/>
        <v>0</v>
      </c>
      <c r="P80" s="73"/>
      <c r="Q80" s="74"/>
      <c r="R80" s="74"/>
      <c r="S80" s="67"/>
      <c r="T80" s="75"/>
      <c r="U80" s="76"/>
      <c r="V80" s="76"/>
      <c r="W80" s="76"/>
      <c r="X80" s="76"/>
      <c r="Y80" s="76"/>
      <c r="Z80" s="6"/>
      <c r="AA80" s="76"/>
      <c r="AB80" s="76"/>
      <c r="AC80" s="76"/>
      <c r="AD80" s="76"/>
      <c r="AE80" s="76"/>
      <c r="AF80" s="6"/>
      <c r="AG80" s="76"/>
      <c r="AH80" s="6"/>
      <c r="AI80" s="6"/>
      <c r="AJ80" s="6"/>
      <c r="AK80" s="6"/>
      <c r="AL80" s="6"/>
      <c r="AM80" s="6"/>
      <c r="AN80" s="6"/>
    </row>
    <row r="81" spans="1:33" s="1" customFormat="1" x14ac:dyDescent="0.25">
      <c r="A81" s="40"/>
      <c r="B81" s="40"/>
      <c r="C81" s="14"/>
      <c r="D81" s="14"/>
      <c r="E81" s="25"/>
      <c r="F81" s="18"/>
      <c r="G81" s="16"/>
      <c r="H81" s="77"/>
      <c r="I81" s="83"/>
      <c r="J81" s="78"/>
      <c r="K81" s="72"/>
      <c r="L81" s="79"/>
      <c r="M81" s="84"/>
      <c r="N81" s="80"/>
      <c r="O81" s="81"/>
      <c r="P81" s="73"/>
      <c r="Q81" s="74"/>
      <c r="R81" s="74"/>
      <c r="S81" s="67"/>
      <c r="T81" s="75"/>
      <c r="U81" s="76"/>
      <c r="V81" s="76"/>
      <c r="W81" s="76"/>
      <c r="X81" s="76"/>
      <c r="Y81" s="76"/>
      <c r="Z81" s="6"/>
      <c r="AA81" s="76"/>
      <c r="AB81" s="76"/>
      <c r="AC81" s="76"/>
      <c r="AD81" s="76"/>
      <c r="AE81" s="76"/>
      <c r="AF81" s="6"/>
      <c r="AG81" s="76"/>
    </row>
    <row r="82" spans="1:33" s="1" customFormat="1" x14ac:dyDescent="0.25">
      <c r="A82" s="40"/>
      <c r="B82" s="40"/>
      <c r="C82" s="14" t="s">
        <v>59</v>
      </c>
      <c r="D82" s="14" t="s">
        <v>49</v>
      </c>
      <c r="E82" s="14" t="s">
        <v>60</v>
      </c>
      <c r="F82" s="18"/>
      <c r="G82" s="16"/>
      <c r="H82" s="77"/>
      <c r="I82" s="83"/>
      <c r="J82" s="78"/>
      <c r="K82" s="72"/>
      <c r="L82" s="79"/>
      <c r="M82" s="84"/>
      <c r="N82" s="80"/>
      <c r="O82" s="81"/>
      <c r="P82" s="73"/>
      <c r="Q82" s="74"/>
      <c r="R82" s="74"/>
      <c r="S82" s="67"/>
      <c r="T82" s="75"/>
      <c r="U82" s="76"/>
      <c r="V82" s="76"/>
      <c r="W82" s="76"/>
      <c r="X82" s="76"/>
      <c r="Y82" s="76"/>
      <c r="Z82" s="6"/>
      <c r="AA82" s="76"/>
      <c r="AB82" s="76"/>
      <c r="AC82" s="76"/>
      <c r="AD82" s="76"/>
      <c r="AE82" s="76"/>
      <c r="AF82" s="6"/>
      <c r="AG82" s="76"/>
    </row>
    <row r="83" spans="1:33" s="1" customFormat="1" x14ac:dyDescent="0.25">
      <c r="A83" s="40"/>
      <c r="B83" s="40"/>
      <c r="C83" s="14" t="s">
        <v>59</v>
      </c>
      <c r="D83" s="14" t="s">
        <v>49</v>
      </c>
      <c r="E83" s="25" t="s">
        <v>61</v>
      </c>
      <c r="F83" s="18"/>
      <c r="G83" s="16"/>
      <c r="H83" s="77"/>
      <c r="I83" s="83"/>
      <c r="J83" s="78"/>
      <c r="K83" s="72"/>
      <c r="L83" s="79"/>
      <c r="M83" s="84"/>
      <c r="N83" s="80"/>
      <c r="O83" s="81"/>
      <c r="P83" s="73"/>
      <c r="Q83" s="74"/>
      <c r="R83" s="74"/>
      <c r="S83" s="67"/>
      <c r="T83" s="75"/>
      <c r="U83" s="76"/>
      <c r="V83" s="76"/>
      <c r="W83" s="76"/>
      <c r="X83" s="76"/>
      <c r="Y83" s="76"/>
      <c r="Z83" s="6"/>
      <c r="AA83" s="76"/>
      <c r="AB83" s="76"/>
      <c r="AC83" s="76"/>
      <c r="AD83" s="76"/>
      <c r="AE83" s="76"/>
      <c r="AF83" s="6"/>
      <c r="AG83" s="76"/>
    </row>
    <row r="84" spans="1:33" s="1" customFormat="1" x14ac:dyDescent="0.25">
      <c r="A84" s="40"/>
      <c r="B84" s="40"/>
      <c r="C84" s="14" t="s">
        <v>59</v>
      </c>
      <c r="D84" s="14" t="s">
        <v>49</v>
      </c>
      <c r="E84" s="19" t="s">
        <v>62</v>
      </c>
      <c r="F84" s="18">
        <f t="shared" ref="F84:F86" si="26">+H84/L84</f>
        <v>54</v>
      </c>
      <c r="G84" s="16" t="s">
        <v>37</v>
      </c>
      <c r="H84" s="77">
        <f>+OWP!M84</f>
        <v>216000</v>
      </c>
      <c r="I84" s="83"/>
      <c r="J84" s="78" t="str">
        <f t="shared" si="21"/>
        <v>orang bulan</v>
      </c>
      <c r="K84" s="72"/>
      <c r="L84" s="79">
        <v>4000</v>
      </c>
      <c r="M84" s="84"/>
      <c r="N84" s="80" t="str">
        <f t="shared" si="22"/>
        <v>orang bulan</v>
      </c>
      <c r="O84" s="81">
        <f t="shared" si="23"/>
        <v>0</v>
      </c>
      <c r="P84" s="73"/>
      <c r="Q84" s="74"/>
      <c r="R84" s="74"/>
      <c r="S84" s="67"/>
      <c r="T84" s="75"/>
      <c r="U84" s="76"/>
      <c r="V84" s="76"/>
      <c r="W84" s="76"/>
      <c r="X84" s="76"/>
      <c r="Y84" s="76"/>
      <c r="Z84" s="6"/>
      <c r="AA84" s="76"/>
      <c r="AB84" s="76"/>
      <c r="AC84" s="76"/>
      <c r="AD84" s="76"/>
      <c r="AE84" s="76"/>
      <c r="AF84" s="6"/>
      <c r="AG84" s="76"/>
    </row>
    <row r="85" spans="1:33" s="1" customFormat="1" x14ac:dyDescent="0.25">
      <c r="A85" s="40"/>
      <c r="B85" s="40"/>
      <c r="C85" s="14" t="s">
        <v>59</v>
      </c>
      <c r="D85" s="14" t="s">
        <v>49</v>
      </c>
      <c r="E85" s="19" t="s">
        <v>63</v>
      </c>
      <c r="F85" s="18">
        <f t="shared" si="26"/>
        <v>54</v>
      </c>
      <c r="G85" s="16" t="s">
        <v>37</v>
      </c>
      <c r="H85" s="77">
        <f>+OWP!M85</f>
        <v>162000</v>
      </c>
      <c r="I85" s="83"/>
      <c r="J85" s="78" t="str">
        <f t="shared" si="21"/>
        <v>orang bulan</v>
      </c>
      <c r="K85" s="72"/>
      <c r="L85" s="79">
        <v>3000</v>
      </c>
      <c r="M85" s="84"/>
      <c r="N85" s="80" t="str">
        <f t="shared" si="22"/>
        <v>orang bulan</v>
      </c>
      <c r="O85" s="81">
        <f t="shared" si="23"/>
        <v>0</v>
      </c>
      <c r="P85" s="73"/>
      <c r="Q85" s="74"/>
      <c r="R85" s="74"/>
      <c r="S85" s="67"/>
      <c r="T85" s="75"/>
      <c r="U85" s="76"/>
      <c r="V85" s="76"/>
      <c r="W85" s="76"/>
      <c r="X85" s="76"/>
      <c r="Y85" s="76"/>
      <c r="Z85" s="6"/>
      <c r="AA85" s="76"/>
      <c r="AB85" s="76"/>
      <c r="AC85" s="76"/>
      <c r="AD85" s="76"/>
      <c r="AE85" s="76"/>
      <c r="AF85" s="6"/>
      <c r="AG85" s="76"/>
    </row>
    <row r="86" spans="1:33" s="1" customFormat="1" x14ac:dyDescent="0.25">
      <c r="A86" s="40"/>
      <c r="B86" s="40"/>
      <c r="C86" s="14" t="s">
        <v>59</v>
      </c>
      <c r="D86" s="14" t="s">
        <v>49</v>
      </c>
      <c r="E86" s="19" t="s">
        <v>64</v>
      </c>
      <c r="F86" s="18">
        <f t="shared" si="26"/>
        <v>54</v>
      </c>
      <c r="G86" s="16" t="s">
        <v>37</v>
      </c>
      <c r="H86" s="77">
        <f>+OWP!M86</f>
        <v>135000</v>
      </c>
      <c r="I86" s="83"/>
      <c r="J86" s="78" t="str">
        <f t="shared" si="21"/>
        <v>orang bulan</v>
      </c>
      <c r="K86" s="72"/>
      <c r="L86" s="79">
        <v>2500</v>
      </c>
      <c r="M86" s="84"/>
      <c r="N86" s="80" t="str">
        <f t="shared" si="22"/>
        <v>orang bulan</v>
      </c>
      <c r="O86" s="81">
        <f t="shared" si="23"/>
        <v>0</v>
      </c>
      <c r="P86" s="73"/>
      <c r="Q86" s="74"/>
      <c r="R86" s="74"/>
      <c r="S86" s="67"/>
      <c r="T86" s="75"/>
      <c r="U86" s="76"/>
      <c r="V86" s="76"/>
      <c r="W86" s="76"/>
      <c r="X86" s="76"/>
      <c r="Y86" s="76"/>
      <c r="Z86" s="6"/>
      <c r="AA86" s="76"/>
      <c r="AB86" s="76"/>
      <c r="AC86" s="76"/>
      <c r="AD86" s="76"/>
      <c r="AE86" s="76"/>
      <c r="AF86" s="6"/>
      <c r="AG86" s="76"/>
    </row>
    <row r="87" spans="1:33" s="1" customFormat="1" x14ac:dyDescent="0.25">
      <c r="A87" s="40"/>
      <c r="B87" s="40"/>
      <c r="C87" s="14" t="s">
        <v>59</v>
      </c>
      <c r="D87" s="14" t="s">
        <v>49</v>
      </c>
      <c r="E87" s="25" t="s">
        <v>65</v>
      </c>
      <c r="F87" s="18"/>
      <c r="G87" s="16"/>
      <c r="H87" s="77"/>
      <c r="I87" s="83"/>
      <c r="J87" s="78"/>
      <c r="K87" s="72"/>
      <c r="L87" s="79"/>
      <c r="M87" s="84"/>
      <c r="N87" s="80"/>
      <c r="O87" s="81"/>
      <c r="P87" s="73"/>
      <c r="Q87" s="74"/>
      <c r="R87" s="74"/>
      <c r="S87" s="67"/>
      <c r="T87" s="75"/>
      <c r="U87" s="76"/>
      <c r="V87" s="76"/>
      <c r="W87" s="76"/>
      <c r="X87" s="76"/>
      <c r="Y87" s="76"/>
      <c r="Z87" s="6"/>
      <c r="AA87" s="76"/>
      <c r="AB87" s="76"/>
      <c r="AC87" s="76"/>
      <c r="AD87" s="76"/>
      <c r="AE87" s="76"/>
      <c r="AF87" s="6"/>
      <c r="AG87" s="76"/>
    </row>
    <row r="88" spans="1:33" s="1" customFormat="1" x14ac:dyDescent="0.25">
      <c r="A88" s="40"/>
      <c r="B88" s="40"/>
      <c r="C88" s="14" t="s">
        <v>59</v>
      </c>
      <c r="D88" s="14" t="s">
        <v>49</v>
      </c>
      <c r="E88" s="24" t="s">
        <v>66</v>
      </c>
      <c r="F88" s="18">
        <f t="shared" ref="F88:F92" si="27">+H88/L88</f>
        <v>51</v>
      </c>
      <c r="G88" s="16" t="s">
        <v>67</v>
      </c>
      <c r="H88" s="77">
        <f>+OWP!M88</f>
        <v>153000</v>
      </c>
      <c r="I88" s="83"/>
      <c r="J88" s="78" t="s">
        <v>98</v>
      </c>
      <c r="K88" s="72"/>
      <c r="L88" s="79">
        <v>3000</v>
      </c>
      <c r="M88" s="84"/>
      <c r="N88" s="80" t="str">
        <f t="shared" si="22"/>
        <v>laporan</v>
      </c>
      <c r="O88" s="81"/>
      <c r="P88" s="73"/>
      <c r="Q88" s="74"/>
      <c r="R88" s="74"/>
      <c r="S88" s="67"/>
      <c r="T88" s="75"/>
      <c r="U88" s="76"/>
      <c r="V88" s="76"/>
      <c r="W88" s="76"/>
      <c r="X88" s="76"/>
      <c r="Y88" s="76"/>
      <c r="Z88" s="6"/>
      <c r="AA88" s="76"/>
      <c r="AB88" s="76"/>
      <c r="AC88" s="76"/>
      <c r="AD88" s="76"/>
      <c r="AE88" s="76"/>
      <c r="AF88" s="6"/>
      <c r="AG88" s="76"/>
    </row>
    <row r="89" spans="1:33" s="1" customFormat="1" x14ac:dyDescent="0.25">
      <c r="A89" s="40"/>
      <c r="B89" s="40"/>
      <c r="C89" s="14" t="s">
        <v>59</v>
      </c>
      <c r="D89" s="14" t="s">
        <v>49</v>
      </c>
      <c r="E89" s="24" t="s">
        <v>68</v>
      </c>
      <c r="F89" s="18">
        <f t="shared" si="27"/>
        <v>20</v>
      </c>
      <c r="G89" s="16" t="s">
        <v>44</v>
      </c>
      <c r="H89" s="77">
        <f>+OWP!M89</f>
        <v>90000</v>
      </c>
      <c r="I89" s="83"/>
      <c r="J89" s="78" t="str">
        <f t="shared" si="21"/>
        <v>perjalanan</v>
      </c>
      <c r="K89" s="72"/>
      <c r="L89" s="79">
        <v>4500</v>
      </c>
      <c r="M89" s="84"/>
      <c r="N89" s="80" t="str">
        <f t="shared" si="22"/>
        <v>perjalanan</v>
      </c>
      <c r="O89" s="81">
        <f t="shared" si="23"/>
        <v>0</v>
      </c>
      <c r="P89" s="73"/>
      <c r="Q89" s="74"/>
      <c r="R89" s="74"/>
      <c r="S89" s="67"/>
      <c r="T89" s="75"/>
      <c r="U89" s="76"/>
      <c r="V89" s="76"/>
      <c r="W89" s="76"/>
      <c r="X89" s="76"/>
      <c r="Y89" s="76"/>
      <c r="Z89" s="6"/>
      <c r="AA89" s="76"/>
      <c r="AB89" s="76"/>
      <c r="AC89" s="76"/>
      <c r="AD89" s="76"/>
      <c r="AE89" s="76"/>
      <c r="AF89" s="6"/>
      <c r="AG89" s="76"/>
    </row>
    <row r="90" spans="1:33" s="1" customFormat="1" x14ac:dyDescent="0.25">
      <c r="A90" s="40"/>
      <c r="B90" s="40"/>
      <c r="C90" s="14" t="s">
        <v>59</v>
      </c>
      <c r="D90" s="14" t="s">
        <v>49</v>
      </c>
      <c r="E90" s="24" t="s">
        <v>69</v>
      </c>
      <c r="F90" s="18">
        <f t="shared" si="27"/>
        <v>100</v>
      </c>
      <c r="G90" s="16" t="s">
        <v>45</v>
      </c>
      <c r="H90" s="77">
        <f>+OWP!M90</f>
        <v>70000</v>
      </c>
      <c r="I90" s="83"/>
      <c r="J90" s="78" t="str">
        <f t="shared" si="21"/>
        <v>hari</v>
      </c>
      <c r="K90" s="72"/>
      <c r="L90" s="79">
        <v>700</v>
      </c>
      <c r="M90" s="84"/>
      <c r="N90" s="80" t="str">
        <f t="shared" si="22"/>
        <v>hari</v>
      </c>
      <c r="O90" s="81">
        <f t="shared" si="23"/>
        <v>0</v>
      </c>
      <c r="P90" s="73"/>
      <c r="Q90" s="74"/>
      <c r="R90" s="74"/>
      <c r="S90" s="67"/>
      <c r="T90" s="75"/>
      <c r="U90" s="76"/>
      <c r="V90" s="76"/>
      <c r="W90" s="76"/>
      <c r="X90" s="76"/>
      <c r="Y90" s="76"/>
      <c r="Z90" s="6"/>
      <c r="AA90" s="76"/>
      <c r="AB90" s="76"/>
      <c r="AC90" s="76"/>
      <c r="AD90" s="76"/>
      <c r="AE90" s="76"/>
      <c r="AF90" s="6"/>
      <c r="AG90" s="76"/>
    </row>
    <row r="91" spans="1:33" s="1" customFormat="1" x14ac:dyDescent="0.25">
      <c r="A91" s="40"/>
      <c r="B91" s="40"/>
      <c r="C91" s="14" t="s">
        <v>59</v>
      </c>
      <c r="D91" s="14" t="s">
        <v>49</v>
      </c>
      <c r="E91" s="24" t="s">
        <v>70</v>
      </c>
      <c r="F91" s="18">
        <f t="shared" si="27"/>
        <v>255</v>
      </c>
      <c r="G91" s="16" t="s">
        <v>45</v>
      </c>
      <c r="H91" s="77">
        <f>+OWP!M91</f>
        <v>63750</v>
      </c>
      <c r="I91" s="83"/>
      <c r="J91" s="78" t="str">
        <f t="shared" si="21"/>
        <v>hari</v>
      </c>
      <c r="K91" s="72"/>
      <c r="L91" s="79">
        <v>250</v>
      </c>
      <c r="M91" s="84"/>
      <c r="N91" s="80" t="str">
        <f t="shared" si="22"/>
        <v>hari</v>
      </c>
      <c r="O91" s="81">
        <f t="shared" si="23"/>
        <v>0</v>
      </c>
      <c r="P91" s="73"/>
      <c r="Q91" s="74"/>
      <c r="R91" s="74"/>
      <c r="S91" s="67"/>
      <c r="T91" s="75"/>
      <c r="U91" s="76"/>
      <c r="V91" s="76"/>
      <c r="W91" s="76"/>
      <c r="X91" s="76"/>
      <c r="Y91" s="76"/>
      <c r="Z91" s="6"/>
      <c r="AA91" s="76"/>
      <c r="AB91" s="76"/>
      <c r="AC91" s="76"/>
      <c r="AD91" s="76"/>
      <c r="AE91" s="76"/>
      <c r="AF91" s="6"/>
      <c r="AG91" s="76"/>
    </row>
    <row r="92" spans="1:33" s="1" customFormat="1" x14ac:dyDescent="0.25">
      <c r="A92" s="40"/>
      <c r="B92" s="40"/>
      <c r="C92" s="14" t="s">
        <v>59</v>
      </c>
      <c r="D92" s="14" t="s">
        <v>49</v>
      </c>
      <c r="E92" s="24" t="s">
        <v>71</v>
      </c>
      <c r="F92" s="18">
        <f t="shared" si="27"/>
        <v>15</v>
      </c>
      <c r="G92" s="16" t="s">
        <v>20</v>
      </c>
      <c r="H92" s="77">
        <f>+OWP!M92</f>
        <v>22500</v>
      </c>
      <c r="I92" s="83"/>
      <c r="J92" s="78" t="str">
        <f t="shared" si="21"/>
        <v>paket</v>
      </c>
      <c r="K92" s="72"/>
      <c r="L92" s="79">
        <v>1500</v>
      </c>
      <c r="M92" s="84"/>
      <c r="N92" s="80" t="str">
        <f t="shared" si="22"/>
        <v>paket</v>
      </c>
      <c r="O92" s="81">
        <f t="shared" si="23"/>
        <v>0</v>
      </c>
      <c r="P92" s="73"/>
      <c r="Q92" s="74"/>
      <c r="R92" s="74"/>
      <c r="S92" s="67"/>
      <c r="T92" s="75"/>
      <c r="U92" s="76"/>
      <c r="V92" s="76"/>
      <c r="W92" s="76"/>
      <c r="X92" s="76"/>
      <c r="Y92" s="76"/>
      <c r="Z92" s="6"/>
      <c r="AA92" s="76"/>
      <c r="AB92" s="76"/>
      <c r="AC92" s="76"/>
      <c r="AD92" s="76"/>
      <c r="AE92" s="76"/>
      <c r="AF92" s="6"/>
      <c r="AG92" s="76"/>
    </row>
    <row r="93" spans="1:33" s="1" customFormat="1" x14ac:dyDescent="0.25">
      <c r="A93" s="40"/>
      <c r="B93" s="40"/>
      <c r="C93" s="14"/>
      <c r="D93" s="14"/>
      <c r="E93" s="14"/>
      <c r="F93" s="18"/>
      <c r="G93" s="16"/>
      <c r="H93" s="77"/>
      <c r="I93" s="83"/>
      <c r="J93" s="78"/>
      <c r="K93" s="72"/>
      <c r="L93" s="79"/>
      <c r="M93" s="84"/>
      <c r="N93" s="80"/>
      <c r="O93" s="81"/>
      <c r="P93" s="73"/>
      <c r="Q93" s="74"/>
      <c r="R93" s="74"/>
      <c r="S93" s="67"/>
      <c r="T93" s="75"/>
      <c r="U93" s="76"/>
      <c r="V93" s="76"/>
      <c r="W93" s="76"/>
      <c r="X93" s="76"/>
      <c r="Y93" s="76"/>
      <c r="Z93" s="6"/>
      <c r="AA93" s="76"/>
      <c r="AB93" s="76"/>
      <c r="AC93" s="76"/>
      <c r="AD93" s="76"/>
      <c r="AE93" s="76"/>
      <c r="AF93" s="6"/>
      <c r="AG93" s="76"/>
    </row>
    <row r="94" spans="1:33" s="1" customFormat="1" x14ac:dyDescent="0.25">
      <c r="A94" s="40"/>
      <c r="B94" s="40"/>
      <c r="C94" s="14" t="s">
        <v>72</v>
      </c>
      <c r="D94" s="14" t="s">
        <v>49</v>
      </c>
      <c r="E94" s="15" t="s">
        <v>73</v>
      </c>
      <c r="F94" s="18">
        <f t="shared" ref="F94" si="28">+H94/L94</f>
        <v>2</v>
      </c>
      <c r="G94" s="16" t="s">
        <v>20</v>
      </c>
      <c r="H94" s="77">
        <f>+OWP!M94</f>
        <v>50000</v>
      </c>
      <c r="I94" s="83"/>
      <c r="J94" s="78" t="str">
        <f t="shared" si="21"/>
        <v>paket</v>
      </c>
      <c r="K94" s="72"/>
      <c r="L94" s="79">
        <v>25000</v>
      </c>
      <c r="M94" s="84"/>
      <c r="N94" s="80" t="str">
        <f t="shared" si="22"/>
        <v>paket</v>
      </c>
      <c r="O94" s="81">
        <f t="shared" si="23"/>
        <v>0</v>
      </c>
      <c r="P94" s="73"/>
      <c r="Q94" s="74"/>
      <c r="R94" s="74"/>
      <c r="S94" s="67"/>
      <c r="T94" s="75"/>
      <c r="U94" s="76"/>
      <c r="V94" s="76"/>
      <c r="W94" s="76"/>
      <c r="X94" s="76"/>
      <c r="Y94" s="76"/>
      <c r="Z94" s="6"/>
      <c r="AA94" s="76"/>
      <c r="AB94" s="76"/>
      <c r="AC94" s="76"/>
      <c r="AD94" s="76"/>
      <c r="AE94" s="76"/>
      <c r="AF94" s="6"/>
      <c r="AG94" s="76"/>
    </row>
    <row r="95" spans="1:33" s="1" customFormat="1" x14ac:dyDescent="0.25">
      <c r="A95" s="40"/>
      <c r="B95" s="40"/>
      <c r="C95" s="14"/>
      <c r="D95" s="14"/>
      <c r="E95" s="14"/>
      <c r="F95" s="18"/>
      <c r="G95" s="16"/>
      <c r="H95" s="77"/>
      <c r="I95" s="83"/>
      <c r="J95" s="78"/>
      <c r="K95" s="72"/>
      <c r="L95" s="79"/>
      <c r="M95" s="84"/>
      <c r="N95" s="80"/>
      <c r="O95" s="81"/>
      <c r="P95" s="73"/>
      <c r="Q95" s="74"/>
      <c r="R95" s="74"/>
      <c r="S95" s="67"/>
      <c r="T95" s="75"/>
      <c r="U95" s="76"/>
      <c r="V95" s="76"/>
      <c r="W95" s="76"/>
      <c r="X95" s="76"/>
      <c r="Y95" s="76"/>
      <c r="Z95" s="6"/>
      <c r="AA95" s="76"/>
      <c r="AB95" s="76"/>
      <c r="AC95" s="76"/>
      <c r="AD95" s="76"/>
      <c r="AE95" s="76"/>
      <c r="AF95" s="6"/>
      <c r="AG95" s="76"/>
    </row>
    <row r="96" spans="1:33" s="1" customFormat="1" x14ac:dyDescent="0.25">
      <c r="A96" s="40"/>
      <c r="B96" s="40"/>
      <c r="C96" s="14" t="s">
        <v>74</v>
      </c>
      <c r="D96" s="14" t="s">
        <v>49</v>
      </c>
      <c r="E96" s="38" t="s">
        <v>75</v>
      </c>
      <c r="F96" s="18">
        <f t="shared" ref="F96:F100" si="29">+H96/L96</f>
        <v>1</v>
      </c>
      <c r="G96" s="16" t="s">
        <v>20</v>
      </c>
      <c r="H96" s="77">
        <f>+OWP!M96</f>
        <v>7500</v>
      </c>
      <c r="I96" s="83"/>
      <c r="J96" s="78" t="str">
        <f t="shared" si="21"/>
        <v>paket</v>
      </c>
      <c r="K96" s="72"/>
      <c r="L96" s="79">
        <v>7500</v>
      </c>
      <c r="M96" s="84"/>
      <c r="N96" s="80" t="str">
        <f t="shared" si="22"/>
        <v>paket</v>
      </c>
      <c r="O96" s="81">
        <f t="shared" si="23"/>
        <v>0</v>
      </c>
      <c r="P96" s="73"/>
      <c r="Q96" s="74"/>
      <c r="R96" s="74"/>
      <c r="S96" s="67"/>
      <c r="T96" s="75"/>
      <c r="U96" s="76"/>
      <c r="V96" s="76"/>
      <c r="W96" s="76"/>
      <c r="X96" s="76"/>
      <c r="Y96" s="76"/>
      <c r="Z96" s="6"/>
      <c r="AA96" s="76"/>
      <c r="AB96" s="76"/>
      <c r="AC96" s="76"/>
      <c r="AD96" s="76"/>
      <c r="AE96" s="76"/>
      <c r="AF96" s="6"/>
      <c r="AG96" s="76"/>
    </row>
    <row r="97" spans="1:33" s="1" customFormat="1" x14ac:dyDescent="0.25">
      <c r="A97" s="40"/>
      <c r="B97" s="40"/>
      <c r="C97" s="14" t="s">
        <v>76</v>
      </c>
      <c r="D97" s="14" t="s">
        <v>49</v>
      </c>
      <c r="E97" s="38" t="s">
        <v>77</v>
      </c>
      <c r="F97" s="18">
        <f t="shared" si="29"/>
        <v>1</v>
      </c>
      <c r="G97" s="16" t="s">
        <v>20</v>
      </c>
      <c r="H97" s="77">
        <f>+OWP!M97</f>
        <v>10000</v>
      </c>
      <c r="I97" s="83"/>
      <c r="J97" s="78" t="str">
        <f t="shared" si="21"/>
        <v>paket</v>
      </c>
      <c r="K97" s="72"/>
      <c r="L97" s="79">
        <v>10000</v>
      </c>
      <c r="M97" s="84"/>
      <c r="N97" s="80" t="str">
        <f t="shared" si="22"/>
        <v>paket</v>
      </c>
      <c r="O97" s="81">
        <f t="shared" si="23"/>
        <v>0</v>
      </c>
      <c r="P97" s="73"/>
      <c r="Q97" s="74"/>
      <c r="R97" s="74"/>
      <c r="S97" s="67"/>
      <c r="T97" s="75"/>
      <c r="U97" s="76"/>
      <c r="V97" s="76"/>
      <c r="W97" s="76"/>
      <c r="X97" s="76"/>
      <c r="Y97" s="76"/>
      <c r="Z97" s="6"/>
      <c r="AA97" s="76"/>
      <c r="AB97" s="76"/>
      <c r="AC97" s="76"/>
      <c r="AD97" s="76"/>
      <c r="AE97" s="76"/>
      <c r="AF97" s="6"/>
      <c r="AG97" s="76"/>
    </row>
    <row r="98" spans="1:33" s="1" customFormat="1" x14ac:dyDescent="0.25">
      <c r="A98" s="40"/>
      <c r="B98" s="40"/>
      <c r="C98" s="14" t="s">
        <v>78</v>
      </c>
      <c r="D98" s="14" t="s">
        <v>49</v>
      </c>
      <c r="E98" s="38" t="s">
        <v>79</v>
      </c>
      <c r="F98" s="18">
        <f t="shared" si="29"/>
        <v>2713.9505352393649</v>
      </c>
      <c r="G98" s="16" t="s">
        <v>48</v>
      </c>
      <c r="H98" s="77">
        <f>+OWP!M98</f>
        <v>32567406.422872379</v>
      </c>
      <c r="I98" s="83"/>
      <c r="J98" s="78" t="str">
        <f t="shared" si="21"/>
        <v>ha</v>
      </c>
      <c r="K98" s="72"/>
      <c r="L98" s="79">
        <v>12000</v>
      </c>
      <c r="M98" s="84"/>
      <c r="N98" s="80" t="str">
        <f t="shared" si="22"/>
        <v>ha</v>
      </c>
      <c r="O98" s="81">
        <f t="shared" si="23"/>
        <v>0</v>
      </c>
      <c r="P98" s="73"/>
      <c r="Q98" s="74"/>
      <c r="R98" s="74"/>
      <c r="S98" s="67"/>
      <c r="T98" s="75"/>
      <c r="U98" s="76"/>
      <c r="V98" s="76"/>
      <c r="W98" s="76"/>
      <c r="X98" s="76"/>
      <c r="Y98" s="76"/>
      <c r="Z98" s="6"/>
      <c r="AA98" s="76"/>
      <c r="AB98" s="76"/>
      <c r="AC98" s="76"/>
      <c r="AD98" s="76"/>
      <c r="AE98" s="76"/>
      <c r="AF98" s="6"/>
      <c r="AG98" s="76"/>
    </row>
    <row r="99" spans="1:33" s="1" customFormat="1" x14ac:dyDescent="0.25">
      <c r="A99" s="40"/>
      <c r="B99" s="40"/>
      <c r="C99" s="14" t="s">
        <v>78</v>
      </c>
      <c r="D99" s="14" t="s">
        <v>49</v>
      </c>
      <c r="E99" s="38" t="s">
        <v>80</v>
      </c>
      <c r="F99" s="18">
        <f t="shared" si="29"/>
        <v>4.0975085828266744</v>
      </c>
      <c r="G99" s="16" t="s">
        <v>20</v>
      </c>
      <c r="H99" s="77">
        <f>+OWP!M99</f>
        <v>2048754.2914133372</v>
      </c>
      <c r="I99" s="83"/>
      <c r="J99" s="78" t="str">
        <f t="shared" si="21"/>
        <v>paket</v>
      </c>
      <c r="K99" s="72"/>
      <c r="L99" s="79">
        <v>500000</v>
      </c>
      <c r="M99" s="84"/>
      <c r="N99" s="80" t="str">
        <f t="shared" si="22"/>
        <v>paket</v>
      </c>
      <c r="O99" s="81">
        <f t="shared" si="23"/>
        <v>0</v>
      </c>
      <c r="P99" s="73"/>
      <c r="Q99" s="74"/>
      <c r="R99" s="74"/>
      <c r="S99" s="67"/>
      <c r="T99" s="75"/>
      <c r="U99" s="76"/>
      <c r="V99" s="76"/>
      <c r="W99" s="76"/>
      <c r="X99" s="76"/>
      <c r="Y99" s="76"/>
      <c r="Z99" s="6"/>
      <c r="AA99" s="76"/>
      <c r="AB99" s="76"/>
      <c r="AC99" s="76"/>
      <c r="AD99" s="76"/>
      <c r="AE99" s="76"/>
      <c r="AF99" s="6"/>
      <c r="AG99" s="76"/>
    </row>
    <row r="100" spans="1:33" s="1" customFormat="1" x14ac:dyDescent="0.25">
      <c r="A100" s="40"/>
      <c r="B100" s="40"/>
      <c r="C100" s="14" t="s">
        <v>81</v>
      </c>
      <c r="D100" s="14" t="s">
        <v>49</v>
      </c>
      <c r="E100" s="38" t="s">
        <v>82</v>
      </c>
      <c r="F100" s="18">
        <f t="shared" si="29"/>
        <v>3.4285714285714284</v>
      </c>
      <c r="G100" s="16" t="s">
        <v>20</v>
      </c>
      <c r="H100" s="77">
        <f>+OWP!M100</f>
        <v>85714.28571428571</v>
      </c>
      <c r="I100" s="83"/>
      <c r="J100" s="78" t="str">
        <f t="shared" si="21"/>
        <v>paket</v>
      </c>
      <c r="K100" s="72"/>
      <c r="L100" s="79">
        <v>25000</v>
      </c>
      <c r="M100" s="84"/>
      <c r="N100" s="80" t="str">
        <f t="shared" si="22"/>
        <v>paket</v>
      </c>
      <c r="O100" s="81">
        <f t="shared" si="23"/>
        <v>0</v>
      </c>
      <c r="P100" s="73"/>
      <c r="Q100" s="74"/>
      <c r="R100" s="74"/>
      <c r="S100" s="67"/>
      <c r="T100" s="75"/>
      <c r="U100" s="76"/>
      <c r="V100" s="76"/>
      <c r="W100" s="76"/>
      <c r="X100" s="76"/>
      <c r="Y100" s="76"/>
      <c r="Z100" s="6"/>
      <c r="AA100" s="76"/>
      <c r="AB100" s="76"/>
      <c r="AC100" s="76"/>
      <c r="AD100" s="76"/>
      <c r="AE100" s="76"/>
      <c r="AF100" s="6"/>
      <c r="AG100" s="76"/>
    </row>
    <row r="101" spans="1:33" s="1" customFormat="1" ht="13.5" thickBot="1" x14ac:dyDescent="0.3">
      <c r="A101" s="40"/>
      <c r="B101" s="40"/>
      <c r="C101" s="28"/>
      <c r="D101" s="125"/>
      <c r="E101" s="28"/>
      <c r="F101" s="85"/>
      <c r="G101" s="86"/>
      <c r="H101" s="87"/>
      <c r="I101" s="88"/>
      <c r="J101" s="89"/>
      <c r="K101" s="87"/>
      <c r="L101" s="90"/>
      <c r="M101" s="91"/>
      <c r="N101" s="92"/>
      <c r="O101" s="93"/>
      <c r="P101" s="94"/>
      <c r="Q101" s="95"/>
      <c r="R101" s="95"/>
      <c r="S101" s="96"/>
      <c r="T101" s="97"/>
      <c r="U101" s="76"/>
      <c r="V101" s="76"/>
      <c r="W101" s="76"/>
      <c r="X101" s="76"/>
      <c r="Y101" s="76"/>
      <c r="Z101" s="6"/>
      <c r="AA101" s="76"/>
      <c r="AB101" s="76"/>
      <c r="AC101" s="76"/>
      <c r="AD101" s="76"/>
      <c r="AE101" s="76"/>
      <c r="AF101" s="6"/>
      <c r="AG101" s="76"/>
    </row>
    <row r="102" spans="1:33" s="1" customFormat="1" ht="14.25" thickTop="1" thickBot="1" x14ac:dyDescent="0.3">
      <c r="A102" s="40"/>
      <c r="B102" s="40"/>
      <c r="C102" s="98"/>
      <c r="D102" s="99"/>
      <c r="E102" s="99"/>
      <c r="F102" s="98"/>
      <c r="G102" s="99"/>
      <c r="H102" s="100">
        <f>SUM(H70:H100)</f>
        <v>36071625</v>
      </c>
      <c r="I102" s="101"/>
      <c r="J102" s="102"/>
      <c r="K102" s="100">
        <f>SUM(K70:K100)</f>
        <v>0</v>
      </c>
      <c r="L102" s="29"/>
      <c r="M102" s="103"/>
      <c r="N102" s="104"/>
      <c r="O102" s="100">
        <f>SUM(O70:O100)</f>
        <v>0</v>
      </c>
      <c r="P102" s="101"/>
      <c r="Q102" s="101"/>
      <c r="R102" s="101"/>
      <c r="S102" s="101"/>
      <c r="T102" s="105"/>
      <c r="U102" s="76"/>
      <c r="V102" s="76"/>
      <c r="W102" s="76"/>
      <c r="X102" s="76"/>
      <c r="Y102" s="76"/>
      <c r="Z102" s="6"/>
      <c r="AA102" s="76"/>
      <c r="AB102" s="76"/>
      <c r="AC102" s="76"/>
      <c r="AD102" s="76"/>
      <c r="AE102" s="76"/>
      <c r="AF102" s="6"/>
      <c r="AG102" s="76"/>
    </row>
    <row r="103" spans="1:33" s="1" customFormat="1" ht="13.5" thickTop="1" x14ac:dyDescent="0.25">
      <c r="A103" s="40"/>
      <c r="B103" s="40"/>
      <c r="C103" s="126"/>
      <c r="D103" s="107"/>
      <c r="E103" s="9"/>
      <c r="F103" s="9"/>
      <c r="G103" s="9"/>
      <c r="H103" s="108"/>
      <c r="I103" s="108"/>
      <c r="J103" s="108"/>
      <c r="K103" s="108"/>
      <c r="L103" s="9"/>
      <c r="M103" s="6"/>
      <c r="N103" s="82"/>
      <c r="O103" s="82"/>
      <c r="P103" s="10"/>
      <c r="Q103" s="10"/>
      <c r="R103" s="10"/>
      <c r="S103" s="10"/>
      <c r="T103" s="6"/>
      <c r="U103" s="76"/>
      <c r="V103" s="76"/>
      <c r="W103" s="76"/>
      <c r="X103" s="76"/>
      <c r="Y103" s="76"/>
      <c r="Z103" s="6"/>
      <c r="AA103" s="76"/>
      <c r="AB103" s="76"/>
      <c r="AC103" s="76"/>
      <c r="AD103" s="76"/>
      <c r="AE103" s="76"/>
      <c r="AF103" s="6"/>
      <c r="AG103" s="76"/>
    </row>
    <row r="104" spans="1:33" s="1" customFormat="1" x14ac:dyDescent="0.25">
      <c r="A104" s="40"/>
      <c r="B104" s="40"/>
      <c r="C104" s="126"/>
      <c r="D104" s="107"/>
      <c r="E104" s="9"/>
      <c r="F104" s="9"/>
      <c r="G104" s="9"/>
      <c r="H104" s="108">
        <f>+H102+H53</f>
        <v>44110000</v>
      </c>
      <c r="I104" s="108"/>
      <c r="J104" s="108"/>
      <c r="K104" s="108"/>
      <c r="L104" s="9"/>
      <c r="M104" s="6"/>
      <c r="N104" s="82"/>
      <c r="O104" s="82"/>
      <c r="P104" s="10"/>
      <c r="Q104" s="10"/>
      <c r="R104" s="10"/>
      <c r="S104" s="10"/>
      <c r="T104" s="6"/>
      <c r="U104" s="76"/>
      <c r="V104" s="76"/>
      <c r="W104" s="76"/>
      <c r="X104" s="76"/>
      <c r="Y104" s="76"/>
      <c r="Z104" s="6"/>
      <c r="AA104" s="76"/>
      <c r="AB104" s="76"/>
      <c r="AC104" s="76"/>
      <c r="AD104" s="76"/>
      <c r="AE104" s="76"/>
      <c r="AF104" s="6"/>
      <c r="AG104" s="76"/>
    </row>
    <row r="105" spans="1:33" s="1" customFormat="1" x14ac:dyDescent="0.25">
      <c r="C105" s="106"/>
      <c r="D105" s="107"/>
      <c r="E105" s="9"/>
      <c r="F105" s="9"/>
      <c r="G105" s="9"/>
      <c r="H105" s="108">
        <v>900790850</v>
      </c>
      <c r="I105" s="10"/>
      <c r="J105" s="108"/>
      <c r="K105" s="10"/>
      <c r="L105" s="9"/>
      <c r="M105" s="6"/>
      <c r="N105" s="82"/>
      <c r="O105" s="82"/>
      <c r="P105" s="10"/>
      <c r="Q105" s="10"/>
      <c r="R105" s="10"/>
      <c r="S105" s="10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</row>
    <row r="106" spans="1:33" s="1" customFormat="1" x14ac:dyDescent="0.25">
      <c r="C106" s="106"/>
      <c r="D106" s="107"/>
      <c r="E106" s="9"/>
      <c r="F106" s="9"/>
      <c r="G106" s="9"/>
      <c r="H106" s="108"/>
      <c r="I106" s="10"/>
      <c r="J106" s="108"/>
      <c r="K106" s="10"/>
      <c r="L106" s="9"/>
      <c r="M106" s="6"/>
      <c r="N106" s="82"/>
      <c r="O106" s="82"/>
      <c r="P106" s="10"/>
      <c r="Q106" s="10"/>
      <c r="R106" s="10"/>
      <c r="S106" s="10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</row>
    <row r="107" spans="1:33" s="1" customFormat="1" x14ac:dyDescent="0.25">
      <c r="C107" s="106"/>
      <c r="D107" s="107"/>
      <c r="E107" s="9"/>
      <c r="F107" s="9"/>
      <c r="G107" s="9"/>
      <c r="H107" s="108"/>
      <c r="I107" s="10"/>
      <c r="J107" s="108"/>
      <c r="K107" s="10"/>
      <c r="L107" s="9"/>
      <c r="M107" s="6"/>
      <c r="N107" s="82"/>
      <c r="O107" s="82"/>
      <c r="P107" s="10"/>
      <c r="Q107" s="10"/>
      <c r="R107" s="10"/>
      <c r="S107" s="10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</row>
    <row r="108" spans="1:33" s="1" customFormat="1" x14ac:dyDescent="0.25">
      <c r="C108" s="106"/>
      <c r="D108" s="107"/>
      <c r="E108" s="9"/>
      <c r="F108" s="9"/>
      <c r="G108" s="9"/>
      <c r="H108" s="108"/>
      <c r="I108" s="10"/>
      <c r="J108" s="108"/>
      <c r="K108" s="10"/>
      <c r="L108" s="9"/>
      <c r="M108" s="6"/>
      <c r="N108" s="82"/>
      <c r="O108" s="82"/>
      <c r="P108" s="10"/>
      <c r="Q108" s="10"/>
      <c r="R108" s="10"/>
      <c r="S108" s="10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</row>
    <row r="109" spans="1:33" s="1" customFormat="1" x14ac:dyDescent="0.25">
      <c r="C109" s="106"/>
      <c r="D109" s="107"/>
      <c r="E109" s="9"/>
      <c r="F109" s="9"/>
      <c r="G109" s="9"/>
      <c r="H109" s="108"/>
      <c r="I109" s="10"/>
      <c r="J109" s="108"/>
      <c r="K109" s="10"/>
      <c r="L109" s="9"/>
      <c r="M109" s="6"/>
      <c r="N109" s="82"/>
      <c r="O109" s="82"/>
      <c r="P109" s="10"/>
      <c r="Q109" s="10"/>
      <c r="R109" s="10"/>
      <c r="S109" s="10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</row>
    <row r="110" spans="1:33" s="1" customFormat="1" x14ac:dyDescent="0.25">
      <c r="C110" s="106"/>
      <c r="D110" s="107"/>
      <c r="E110" s="9"/>
      <c r="F110" s="9"/>
      <c r="G110" s="9"/>
      <c r="H110" s="108"/>
      <c r="I110" s="10"/>
      <c r="J110" s="108"/>
      <c r="K110" s="10"/>
      <c r="L110" s="9"/>
      <c r="M110" s="6"/>
      <c r="N110" s="82"/>
      <c r="O110" s="82"/>
      <c r="P110" s="10"/>
      <c r="Q110" s="10"/>
      <c r="R110" s="10"/>
      <c r="S110" s="10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</row>
    <row r="111" spans="1:33" s="1" customFormat="1" x14ac:dyDescent="0.25">
      <c r="C111" s="106"/>
      <c r="D111" s="107"/>
      <c r="E111" s="9"/>
      <c r="F111" s="9"/>
      <c r="G111" s="9"/>
      <c r="H111" s="108"/>
      <c r="I111" s="10"/>
      <c r="J111" s="108"/>
      <c r="K111" s="10"/>
      <c r="L111" s="9"/>
      <c r="M111" s="6"/>
      <c r="N111" s="82"/>
      <c r="O111" s="82"/>
      <c r="P111" s="10"/>
      <c r="Q111" s="10"/>
      <c r="R111" s="10"/>
      <c r="S111" s="10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</row>
    <row r="112" spans="1:33" s="1" customFormat="1" x14ac:dyDescent="0.25">
      <c r="C112" s="106"/>
      <c r="D112" s="107"/>
      <c r="E112" s="9"/>
      <c r="F112" s="9"/>
      <c r="G112" s="9"/>
      <c r="H112" s="108"/>
      <c r="I112" s="10"/>
      <c r="J112" s="108"/>
      <c r="K112" s="10"/>
      <c r="L112" s="9"/>
      <c r="M112" s="6"/>
      <c r="N112" s="82"/>
      <c r="O112" s="82"/>
      <c r="P112" s="10"/>
      <c r="Q112" s="10"/>
      <c r="R112" s="10"/>
      <c r="S112" s="10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</row>
    <row r="113" spans="3:20" s="1" customFormat="1" x14ac:dyDescent="0.25">
      <c r="C113" s="106"/>
      <c r="D113" s="107"/>
      <c r="E113" s="9"/>
      <c r="F113" s="9"/>
      <c r="G113" s="9"/>
      <c r="H113" s="108"/>
      <c r="I113" s="10"/>
      <c r="J113" s="108"/>
      <c r="K113" s="10"/>
      <c r="L113" s="9"/>
      <c r="M113" s="6"/>
      <c r="N113" s="82"/>
      <c r="O113" s="82"/>
      <c r="P113" s="10"/>
      <c r="Q113" s="10"/>
      <c r="R113" s="10"/>
      <c r="S113" s="10"/>
      <c r="T113" s="6"/>
    </row>
    <row r="114" spans="3:20" s="1" customFormat="1" x14ac:dyDescent="0.25">
      <c r="C114" s="106"/>
      <c r="D114" s="107"/>
      <c r="E114" s="9"/>
      <c r="F114" s="9"/>
      <c r="G114" s="9"/>
      <c r="H114" s="108"/>
      <c r="I114" s="10"/>
      <c r="J114" s="108"/>
      <c r="K114" s="10"/>
      <c r="L114" s="9"/>
      <c r="M114" s="6"/>
      <c r="N114" s="82"/>
      <c r="O114" s="82"/>
      <c r="P114" s="10"/>
      <c r="Q114" s="10"/>
      <c r="R114" s="10"/>
      <c r="S114" s="10"/>
      <c r="T114" s="6"/>
    </row>
    <row r="115" spans="3:20" s="1" customFormat="1" x14ac:dyDescent="0.25">
      <c r="C115" s="106"/>
      <c r="D115" s="107"/>
      <c r="E115" s="9"/>
      <c r="F115" s="9"/>
      <c r="G115" s="9"/>
      <c r="H115" s="108"/>
      <c r="I115" s="10"/>
      <c r="J115" s="108"/>
      <c r="K115" s="10"/>
      <c r="L115" s="9"/>
      <c r="M115" s="6"/>
      <c r="N115" s="82"/>
      <c r="O115" s="82"/>
      <c r="P115" s="10"/>
      <c r="Q115" s="10"/>
      <c r="R115" s="10"/>
      <c r="S115" s="10"/>
      <c r="T115" s="6"/>
    </row>
    <row r="116" spans="3:20" s="1" customFormat="1" x14ac:dyDescent="0.25">
      <c r="C116" s="106"/>
      <c r="D116" s="107"/>
      <c r="E116" s="9"/>
      <c r="F116" s="9"/>
      <c r="G116" s="9"/>
      <c r="H116" s="108"/>
      <c r="I116" s="10"/>
      <c r="J116" s="108"/>
      <c r="K116" s="10"/>
      <c r="L116" s="9"/>
      <c r="M116" s="6"/>
      <c r="N116" s="82"/>
      <c r="O116" s="82"/>
      <c r="P116" s="10"/>
      <c r="Q116" s="10"/>
      <c r="R116" s="10"/>
      <c r="S116" s="10"/>
      <c r="T116" s="6"/>
    </row>
    <row r="117" spans="3:20" s="1" customFormat="1" x14ac:dyDescent="0.25">
      <c r="C117" s="106"/>
      <c r="D117" s="107"/>
      <c r="E117" s="9"/>
      <c r="F117" s="9"/>
      <c r="G117" s="9"/>
      <c r="H117" s="108"/>
      <c r="I117" s="10"/>
      <c r="J117" s="108"/>
      <c r="K117" s="10"/>
      <c r="L117" s="9"/>
      <c r="M117" s="6"/>
      <c r="N117" s="82"/>
      <c r="O117" s="82"/>
      <c r="P117" s="10"/>
      <c r="Q117" s="10"/>
      <c r="R117" s="10"/>
      <c r="S117" s="10"/>
      <c r="T117" s="6"/>
    </row>
    <row r="118" spans="3:20" s="1" customFormat="1" x14ac:dyDescent="0.25">
      <c r="C118" s="106"/>
      <c r="D118" s="107"/>
      <c r="E118" s="9"/>
      <c r="F118" s="9"/>
      <c r="G118" s="9"/>
      <c r="H118" s="108"/>
      <c r="I118" s="10"/>
      <c r="J118" s="108"/>
      <c r="K118" s="10"/>
      <c r="L118" s="9"/>
      <c r="M118" s="6"/>
      <c r="N118" s="82"/>
      <c r="O118" s="82"/>
      <c r="P118" s="10"/>
      <c r="Q118" s="10"/>
      <c r="R118" s="10"/>
      <c r="S118" s="10"/>
      <c r="T118" s="6"/>
    </row>
    <row r="119" spans="3:20" s="1" customFormat="1" x14ac:dyDescent="0.25">
      <c r="C119" s="106"/>
      <c r="D119" s="107"/>
      <c r="E119" s="9"/>
      <c r="F119" s="9"/>
      <c r="G119" s="9"/>
      <c r="H119" s="108"/>
      <c r="I119" s="10"/>
      <c r="J119" s="108"/>
      <c r="K119" s="10"/>
      <c r="L119" s="9"/>
      <c r="M119" s="6"/>
      <c r="N119" s="82"/>
      <c r="O119" s="82"/>
      <c r="P119" s="10"/>
      <c r="Q119" s="10"/>
      <c r="R119" s="10"/>
      <c r="S119" s="10"/>
      <c r="T119" s="6"/>
    </row>
    <row r="120" spans="3:20" s="1" customFormat="1" x14ac:dyDescent="0.25">
      <c r="C120" s="106"/>
      <c r="D120" s="107"/>
      <c r="E120" s="9"/>
      <c r="F120" s="9"/>
      <c r="G120" s="9"/>
      <c r="H120" s="108"/>
      <c r="I120" s="10"/>
      <c r="J120" s="108"/>
      <c r="K120" s="10"/>
      <c r="L120" s="9"/>
      <c r="M120" s="6"/>
      <c r="N120" s="82"/>
      <c r="O120" s="82"/>
      <c r="P120" s="10"/>
      <c r="Q120" s="10"/>
      <c r="R120" s="10"/>
      <c r="S120" s="10"/>
      <c r="T120" s="6"/>
    </row>
    <row r="121" spans="3:20" s="1" customFormat="1" x14ac:dyDescent="0.25">
      <c r="C121" s="106"/>
      <c r="D121" s="107"/>
      <c r="E121" s="9"/>
      <c r="F121" s="9"/>
      <c r="G121" s="9"/>
      <c r="H121" s="108"/>
      <c r="I121" s="10"/>
      <c r="J121" s="108"/>
      <c r="K121" s="10"/>
      <c r="L121" s="9"/>
      <c r="M121" s="6"/>
      <c r="N121" s="82"/>
      <c r="O121" s="82"/>
      <c r="P121" s="10"/>
      <c r="Q121" s="10"/>
      <c r="R121" s="10"/>
      <c r="S121" s="10"/>
      <c r="T121" s="6"/>
    </row>
    <row r="122" spans="3:20" s="1" customFormat="1" x14ac:dyDescent="0.25">
      <c r="C122" s="106"/>
      <c r="D122" s="107"/>
      <c r="E122" s="9"/>
      <c r="F122" s="9"/>
      <c r="G122" s="9"/>
      <c r="H122" s="108"/>
      <c r="I122" s="10"/>
      <c r="J122" s="108"/>
      <c r="K122" s="10"/>
      <c r="L122" s="9"/>
      <c r="M122" s="6"/>
      <c r="N122" s="82"/>
      <c r="O122" s="82"/>
      <c r="P122" s="10"/>
      <c r="Q122" s="10"/>
      <c r="R122" s="10"/>
      <c r="S122" s="10"/>
      <c r="T122" s="6"/>
    </row>
    <row r="123" spans="3:20" s="1" customFormat="1" x14ac:dyDescent="0.25">
      <c r="C123" s="106"/>
      <c r="D123" s="107"/>
      <c r="E123" s="9"/>
      <c r="F123" s="9"/>
      <c r="G123" s="9"/>
      <c r="H123" s="108"/>
      <c r="I123" s="10"/>
      <c r="J123" s="108"/>
      <c r="K123" s="10"/>
      <c r="L123" s="9"/>
      <c r="M123" s="6"/>
      <c r="N123" s="82"/>
      <c r="O123" s="82"/>
      <c r="P123" s="10"/>
      <c r="Q123" s="10"/>
      <c r="R123" s="10"/>
      <c r="S123" s="10"/>
      <c r="T123" s="6"/>
    </row>
    <row r="124" spans="3:20" s="1" customFormat="1" x14ac:dyDescent="0.25">
      <c r="C124" s="106"/>
      <c r="D124" s="107"/>
      <c r="E124" s="9"/>
      <c r="F124" s="9"/>
      <c r="G124" s="9"/>
      <c r="H124" s="108"/>
      <c r="I124" s="10"/>
      <c r="J124" s="108"/>
      <c r="K124" s="10"/>
      <c r="L124" s="9"/>
      <c r="M124" s="6"/>
      <c r="N124" s="82"/>
      <c r="O124" s="82"/>
      <c r="P124" s="10"/>
      <c r="Q124" s="10"/>
      <c r="R124" s="10"/>
      <c r="S124" s="10"/>
      <c r="T124" s="6"/>
    </row>
    <row r="125" spans="3:20" s="1" customFormat="1" x14ac:dyDescent="0.25">
      <c r="C125" s="106"/>
      <c r="D125" s="107"/>
      <c r="E125" s="9"/>
      <c r="F125" s="9"/>
      <c r="G125" s="9"/>
      <c r="H125" s="108"/>
      <c r="I125" s="10"/>
      <c r="J125" s="108"/>
      <c r="K125" s="10"/>
      <c r="L125" s="9"/>
      <c r="M125" s="6"/>
      <c r="N125" s="82"/>
      <c r="O125" s="82"/>
      <c r="P125" s="10"/>
      <c r="Q125" s="10"/>
      <c r="R125" s="10"/>
      <c r="S125" s="10"/>
      <c r="T125" s="6"/>
    </row>
    <row r="126" spans="3:20" s="1" customFormat="1" x14ac:dyDescent="0.25">
      <c r="C126" s="106"/>
      <c r="D126" s="107"/>
      <c r="E126" s="9"/>
      <c r="F126" s="9"/>
      <c r="G126" s="9"/>
      <c r="H126" s="108"/>
      <c r="I126" s="10"/>
      <c r="J126" s="108"/>
      <c r="K126" s="10"/>
      <c r="L126" s="9"/>
      <c r="M126" s="6"/>
      <c r="N126" s="82"/>
      <c r="O126" s="82"/>
      <c r="P126" s="10"/>
      <c r="Q126" s="10"/>
      <c r="R126" s="10"/>
      <c r="S126" s="10"/>
      <c r="T126" s="6"/>
    </row>
  </sheetData>
  <mergeCells count="48">
    <mergeCell ref="E1:T1"/>
    <mergeCell ref="V1:AC1"/>
    <mergeCell ref="E2:T2"/>
    <mergeCell ref="V2:AC2"/>
    <mergeCell ref="E3:T3"/>
    <mergeCell ref="V3:AC3"/>
    <mergeCell ref="E4:T4"/>
    <mergeCell ref="V4:AC4"/>
    <mergeCell ref="E5:T5"/>
    <mergeCell ref="C7:C8"/>
    <mergeCell ref="D7:D8"/>
    <mergeCell ref="E7:E8"/>
    <mergeCell ref="F7:H7"/>
    <mergeCell ref="I7:K7"/>
    <mergeCell ref="L7:O7"/>
    <mergeCell ref="P7:S7"/>
    <mergeCell ref="T7:T8"/>
    <mergeCell ref="F8:G8"/>
    <mergeCell ref="I8:J8"/>
    <mergeCell ref="M8:N8"/>
    <mergeCell ref="F9:G9"/>
    <mergeCell ref="I9:J9"/>
    <mergeCell ref="M9:N9"/>
    <mergeCell ref="P9:S9"/>
    <mergeCell ref="E60:T60"/>
    <mergeCell ref="V60:AC60"/>
    <mergeCell ref="E61:T61"/>
    <mergeCell ref="V61:AC61"/>
    <mergeCell ref="E62:T62"/>
    <mergeCell ref="V62:AC62"/>
    <mergeCell ref="V63:AC63"/>
    <mergeCell ref="E64:T64"/>
    <mergeCell ref="C66:C67"/>
    <mergeCell ref="D66:D67"/>
    <mergeCell ref="E66:E67"/>
    <mergeCell ref="F66:H66"/>
    <mergeCell ref="I66:K66"/>
    <mergeCell ref="L66:O66"/>
    <mergeCell ref="P66:S66"/>
    <mergeCell ref="T66:T67"/>
    <mergeCell ref="F67:G67"/>
    <mergeCell ref="I67:J67"/>
    <mergeCell ref="M67:N67"/>
    <mergeCell ref="F68:G68"/>
    <mergeCell ref="I68:J68"/>
    <mergeCell ref="M68:N68"/>
    <mergeCell ref="P68:S68"/>
    <mergeCell ref="E63:T63"/>
  </mergeCells>
  <printOptions horizontalCentered="1"/>
  <pageMargins left="0.25" right="0.25" top="0.75" bottom="0.75" header="0.3" footer="0.3"/>
  <pageSetup paperSize="9" scale="57" fitToHeight="0" orientation="landscape" horizontalDpi="4294967295" verticalDpi="4294967295" r:id="rId1"/>
  <headerFooter>
    <oddFooter>Page &amp;P of &amp;N</oddFooter>
  </headerFooter>
  <rowBreaks count="2" manualBreakCount="2">
    <brk id="56" min="2" max="19" man="1"/>
    <brk id="127" min="2" max="1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R44"/>
  <sheetViews>
    <sheetView showGridLines="0" zoomScaleNormal="100" zoomScalePageLayoutView="125" workbookViewId="0">
      <selection activeCell="B18" sqref="B18"/>
    </sheetView>
  </sheetViews>
  <sheetFormatPr defaultColWidth="12.42578125" defaultRowHeight="15" x14ac:dyDescent="0.2"/>
  <cols>
    <col min="1" max="1" width="43" style="287" customWidth="1"/>
    <col min="2" max="2" width="14.140625" style="224" bestFit="1" customWidth="1"/>
    <col min="3" max="6" width="3.42578125" style="217" bestFit="1" customWidth="1"/>
    <col min="7" max="7" width="5.140625" style="217" customWidth="1"/>
    <col min="8" max="8" width="8" style="217" customWidth="1"/>
    <col min="9" max="9" width="7.28515625" style="217" customWidth="1"/>
    <col min="10" max="10" width="10.42578125" style="217" customWidth="1"/>
    <col min="11" max="11" width="8" style="217" customWidth="1"/>
    <col min="12" max="12" width="12.42578125" style="217" customWidth="1"/>
    <col min="13" max="13" width="12.140625" style="217" customWidth="1"/>
    <col min="14" max="14" width="19" style="217" customWidth="1"/>
    <col min="15" max="15" width="17.140625" style="217" customWidth="1"/>
    <col min="16" max="16" width="9.28515625" style="217" customWidth="1"/>
    <col min="17" max="17" width="8.42578125" style="217" customWidth="1"/>
    <col min="18" max="18" width="21" style="224" customWidth="1"/>
    <col min="19" max="16384" width="12.42578125" style="217"/>
  </cols>
  <sheetData>
    <row r="3" spans="1:18" x14ac:dyDescent="0.2">
      <c r="A3" s="633" t="s">
        <v>130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</row>
    <row r="4" spans="1:18" ht="15" customHeight="1" x14ac:dyDescent="0.2">
      <c r="A4" s="633" t="s">
        <v>131</v>
      </c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  <c r="O4" s="633"/>
      <c r="P4" s="633"/>
      <c r="Q4" s="633"/>
      <c r="R4" s="633"/>
    </row>
    <row r="5" spans="1:18" x14ac:dyDescent="0.2">
      <c r="A5" s="633" t="s">
        <v>107</v>
      </c>
      <c r="B5" s="633"/>
      <c r="C5" s="633"/>
      <c r="D5" s="633"/>
      <c r="E5" s="633"/>
      <c r="F5" s="633"/>
      <c r="G5" s="633"/>
      <c r="H5" s="633"/>
      <c r="I5" s="633"/>
      <c r="J5" s="633"/>
      <c r="K5" s="633"/>
      <c r="L5" s="633"/>
      <c r="M5" s="633"/>
      <c r="N5" s="633"/>
      <c r="O5" s="633"/>
      <c r="P5" s="633"/>
      <c r="Q5" s="633"/>
      <c r="R5" s="633"/>
    </row>
    <row r="6" spans="1:18" x14ac:dyDescent="0.2">
      <c r="A6" s="218" t="s">
        <v>132</v>
      </c>
      <c r="B6" s="219"/>
      <c r="C6" s="220"/>
      <c r="D6" s="220"/>
      <c r="E6" s="220"/>
      <c r="F6" s="220"/>
      <c r="G6" s="220"/>
      <c r="H6" s="220"/>
      <c r="I6" s="220"/>
      <c r="J6" s="221"/>
      <c r="K6" s="220"/>
      <c r="L6" s="221"/>
      <c r="M6" s="222"/>
      <c r="N6" s="223"/>
      <c r="O6" s="220"/>
      <c r="P6" s="223"/>
      <c r="Q6" s="220"/>
    </row>
    <row r="7" spans="1:18" x14ac:dyDescent="0.2">
      <c r="A7" s="218" t="s">
        <v>133</v>
      </c>
      <c r="B7" s="219"/>
      <c r="C7" s="220"/>
      <c r="D7" s="220"/>
      <c r="E7" s="220"/>
      <c r="F7" s="220"/>
      <c r="G7" s="220"/>
      <c r="H7" s="220"/>
      <c r="I7" s="220"/>
      <c r="J7" s="221"/>
      <c r="K7" s="220"/>
      <c r="L7" s="221"/>
      <c r="M7" s="222"/>
      <c r="N7" s="634" t="s">
        <v>134</v>
      </c>
      <c r="O7" s="634"/>
      <c r="P7" s="634"/>
      <c r="Q7" s="634"/>
    </row>
    <row r="8" spans="1:18" x14ac:dyDescent="0.2">
      <c r="A8" s="225"/>
      <c r="B8" s="225"/>
      <c r="C8" s="220"/>
      <c r="D8" s="220"/>
      <c r="E8" s="220"/>
      <c r="F8" s="220"/>
      <c r="G8" s="220"/>
      <c r="H8" s="220"/>
      <c r="I8" s="220"/>
      <c r="J8" s="221"/>
      <c r="K8" s="220"/>
      <c r="L8" s="221"/>
      <c r="M8" s="222"/>
      <c r="N8" s="223"/>
      <c r="O8" s="220"/>
      <c r="P8" s="223"/>
      <c r="Q8" s="220"/>
    </row>
    <row r="9" spans="1:18" s="226" customFormat="1" ht="21" customHeight="1" x14ac:dyDescent="0.25">
      <c r="A9" s="635" t="s">
        <v>135</v>
      </c>
      <c r="B9" s="636" t="s">
        <v>136</v>
      </c>
      <c r="C9" s="637" t="s">
        <v>137</v>
      </c>
      <c r="D9" s="637"/>
      <c r="E9" s="637"/>
      <c r="F9" s="637"/>
      <c r="G9" s="638" t="s">
        <v>138</v>
      </c>
      <c r="H9" s="632" t="s">
        <v>139</v>
      </c>
      <c r="I9" s="632"/>
      <c r="J9" s="632"/>
      <c r="K9" s="632"/>
      <c r="L9" s="632" t="s">
        <v>140</v>
      </c>
      <c r="M9" s="632"/>
      <c r="N9" s="632"/>
      <c r="O9" s="632"/>
      <c r="P9" s="632"/>
      <c r="Q9" s="632"/>
      <c r="R9" s="629" t="s">
        <v>141</v>
      </c>
    </row>
    <row r="10" spans="1:18" s="226" customFormat="1" ht="19.5" x14ac:dyDescent="0.25">
      <c r="A10" s="635"/>
      <c r="B10" s="636"/>
      <c r="C10" s="227" t="s">
        <v>142</v>
      </c>
      <c r="D10" s="227" t="s">
        <v>143</v>
      </c>
      <c r="E10" s="227" t="s">
        <v>144</v>
      </c>
      <c r="F10" s="227" t="s">
        <v>145</v>
      </c>
      <c r="G10" s="638"/>
      <c r="H10" s="228" t="s">
        <v>146</v>
      </c>
      <c r="I10" s="229" t="s">
        <v>147</v>
      </c>
      <c r="J10" s="229" t="s">
        <v>148</v>
      </c>
      <c r="K10" s="229" t="s">
        <v>149</v>
      </c>
      <c r="L10" s="228" t="s">
        <v>146</v>
      </c>
      <c r="M10" s="229" t="s">
        <v>150</v>
      </c>
      <c r="N10" s="230" t="s">
        <v>151</v>
      </c>
      <c r="O10" s="230" t="s">
        <v>152</v>
      </c>
      <c r="P10" s="231" t="s">
        <v>153</v>
      </c>
      <c r="Q10" s="231" t="s">
        <v>154</v>
      </c>
      <c r="R10" s="629"/>
    </row>
    <row r="11" spans="1:18" x14ac:dyDescent="0.2">
      <c r="A11" s="232" t="s">
        <v>155</v>
      </c>
      <c r="B11" s="232" t="s">
        <v>156</v>
      </c>
      <c r="C11" s="630" t="s">
        <v>157</v>
      </c>
      <c r="D11" s="630"/>
      <c r="E11" s="630"/>
      <c r="F11" s="630"/>
      <c r="G11" s="233" t="s">
        <v>158</v>
      </c>
      <c r="H11" s="631" t="s">
        <v>159</v>
      </c>
      <c r="I11" s="631"/>
      <c r="J11" s="631"/>
      <c r="K11" s="631"/>
      <c r="L11" s="632" t="s">
        <v>160</v>
      </c>
      <c r="M11" s="632"/>
      <c r="N11" s="632"/>
      <c r="O11" s="632"/>
      <c r="P11" s="632"/>
      <c r="Q11" s="632"/>
      <c r="R11" s="234"/>
    </row>
    <row r="12" spans="1:18" x14ac:dyDescent="0.2">
      <c r="A12" s="235"/>
      <c r="B12" s="236"/>
      <c r="C12" s="237"/>
      <c r="D12" s="237"/>
      <c r="E12" s="237"/>
      <c r="F12" s="237"/>
      <c r="G12" s="237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9"/>
    </row>
    <row r="13" spans="1:18" x14ac:dyDescent="0.2">
      <c r="A13" s="240" t="s">
        <v>161</v>
      </c>
      <c r="B13" s="241"/>
      <c r="C13" s="242"/>
      <c r="D13" s="242"/>
      <c r="E13" s="242"/>
      <c r="F13" s="242"/>
      <c r="G13" s="242"/>
      <c r="H13" s="243"/>
      <c r="I13" s="243"/>
      <c r="J13" s="243"/>
      <c r="K13" s="243"/>
      <c r="L13" s="243"/>
      <c r="M13" s="243"/>
      <c r="N13" s="238"/>
      <c r="O13" s="238"/>
      <c r="P13" s="238"/>
      <c r="Q13" s="238"/>
      <c r="R13" s="239"/>
    </row>
    <row r="14" spans="1:18" x14ac:dyDescent="0.2">
      <c r="A14" s="244" t="s">
        <v>162</v>
      </c>
      <c r="B14" s="241"/>
      <c r="C14" s="242"/>
      <c r="D14" s="242"/>
      <c r="E14" s="242"/>
      <c r="F14" s="242"/>
      <c r="G14" s="242"/>
      <c r="H14" s="243"/>
      <c r="I14" s="243"/>
      <c r="J14" s="243"/>
      <c r="K14" s="243"/>
      <c r="L14" s="243"/>
      <c r="M14" s="243"/>
      <c r="N14" s="238"/>
      <c r="O14" s="238"/>
      <c r="P14" s="238"/>
      <c r="Q14" s="238"/>
      <c r="R14" s="239"/>
    </row>
    <row r="15" spans="1:18" x14ac:dyDescent="0.2">
      <c r="A15" s="245" t="s">
        <v>163</v>
      </c>
      <c r="B15" s="241"/>
      <c r="C15" s="242"/>
      <c r="D15" s="242"/>
      <c r="E15" s="242"/>
      <c r="F15" s="242"/>
      <c r="G15" s="242"/>
      <c r="H15" s="243"/>
      <c r="I15" s="243"/>
      <c r="J15" s="243"/>
      <c r="K15" s="243"/>
      <c r="L15" s="243"/>
      <c r="M15" s="243"/>
      <c r="N15" s="238"/>
      <c r="O15" s="238"/>
      <c r="P15" s="238"/>
      <c r="Q15" s="238"/>
      <c r="R15" s="239"/>
    </row>
    <row r="16" spans="1:18" x14ac:dyDescent="0.2">
      <c r="A16" s="244" t="s">
        <v>164</v>
      </c>
      <c r="B16" s="246"/>
      <c r="C16" s="242"/>
      <c r="D16" s="242"/>
      <c r="E16" s="242"/>
      <c r="F16" s="242"/>
      <c r="G16" s="242"/>
      <c r="H16" s="243"/>
      <c r="I16" s="243"/>
      <c r="J16" s="243"/>
      <c r="K16" s="243"/>
      <c r="L16" s="243"/>
      <c r="M16" s="243"/>
      <c r="N16" s="238"/>
      <c r="O16" s="238"/>
      <c r="P16" s="238"/>
      <c r="Q16" s="238"/>
      <c r="R16" s="247"/>
    </row>
    <row r="17" spans="1:18" x14ac:dyDescent="0.2">
      <c r="A17" s="248" t="s">
        <v>165</v>
      </c>
      <c r="B17" s="246" t="s">
        <v>166</v>
      </c>
      <c r="C17" s="242"/>
      <c r="D17" s="242"/>
      <c r="E17" s="249" t="s">
        <v>167</v>
      </c>
      <c r="F17" s="249" t="s">
        <v>167</v>
      </c>
      <c r="G17" s="250" t="s">
        <v>168</v>
      </c>
      <c r="H17" s="251">
        <v>2</v>
      </c>
      <c r="I17" s="251">
        <f>H17/2</f>
        <v>1</v>
      </c>
      <c r="J17" s="243"/>
      <c r="K17" s="243"/>
      <c r="L17" s="252">
        <v>104204.66071627031</v>
      </c>
      <c r="M17" s="253">
        <f>(L17/H17)*I17</f>
        <v>52102.330358135157</v>
      </c>
      <c r="N17" s="254" t="s">
        <v>169</v>
      </c>
      <c r="O17" s="255" t="s">
        <v>170</v>
      </c>
      <c r="P17" s="238"/>
      <c r="Q17" s="238"/>
      <c r="R17" s="247" t="s">
        <v>171</v>
      </c>
    </row>
    <row r="18" spans="1:18" x14ac:dyDescent="0.2">
      <c r="A18" s="248" t="s">
        <v>172</v>
      </c>
      <c r="B18" s="246" t="s">
        <v>166</v>
      </c>
      <c r="C18" s="242"/>
      <c r="D18" s="242"/>
      <c r="E18" s="249" t="s">
        <v>167</v>
      </c>
      <c r="F18" s="249" t="s">
        <v>167</v>
      </c>
      <c r="G18" s="250" t="s">
        <v>168</v>
      </c>
      <c r="H18" s="251">
        <v>2</v>
      </c>
      <c r="I18" s="251">
        <f>H18/2</f>
        <v>1</v>
      </c>
      <c r="J18" s="243"/>
      <c r="K18" s="243"/>
      <c r="L18" s="252">
        <v>125045.59285952437</v>
      </c>
      <c r="M18" s="253">
        <f>(L18/H18)*I18</f>
        <v>62522.796429762187</v>
      </c>
      <c r="N18" s="254" t="s">
        <v>169</v>
      </c>
      <c r="O18" s="255" t="s">
        <v>170</v>
      </c>
      <c r="P18" s="238"/>
      <c r="Q18" s="238"/>
      <c r="R18" s="247" t="s">
        <v>171</v>
      </c>
    </row>
    <row r="19" spans="1:18" x14ac:dyDescent="0.2">
      <c r="A19" s="244" t="s">
        <v>173</v>
      </c>
      <c r="B19" s="246"/>
      <c r="C19" s="242"/>
      <c r="D19" s="242"/>
      <c r="E19" s="256"/>
      <c r="F19" s="256"/>
      <c r="G19" s="243"/>
      <c r="H19" s="257"/>
      <c r="I19" s="250"/>
      <c r="J19" s="243"/>
      <c r="K19" s="243"/>
      <c r="L19" s="258">
        <f>SUM(L17:L18)</f>
        <v>229250.25357579469</v>
      </c>
      <c r="M19" s="259">
        <f>SUM(M17:M18)</f>
        <v>114625.12678789734</v>
      </c>
      <c r="N19" s="239"/>
      <c r="O19" s="238"/>
      <c r="P19" s="238"/>
      <c r="Q19" s="238"/>
      <c r="R19" s="260"/>
    </row>
    <row r="20" spans="1:18" x14ac:dyDescent="0.2">
      <c r="A20" s="244" t="s">
        <v>174</v>
      </c>
      <c r="B20" s="246"/>
      <c r="C20" s="242"/>
      <c r="D20" s="242"/>
      <c r="E20" s="256"/>
      <c r="F20" s="256"/>
      <c r="G20" s="243"/>
      <c r="H20" s="257"/>
      <c r="I20" s="250"/>
      <c r="J20" s="243"/>
      <c r="K20" s="243"/>
      <c r="L20" s="252"/>
      <c r="M20" s="253"/>
      <c r="N20" s="239"/>
      <c r="O20" s="238"/>
      <c r="P20" s="238"/>
      <c r="Q20" s="238"/>
      <c r="R20" s="260"/>
    </row>
    <row r="21" spans="1:18" x14ac:dyDescent="0.2">
      <c r="A21" s="248" t="s">
        <v>175</v>
      </c>
      <c r="B21" s="246" t="s">
        <v>176</v>
      </c>
      <c r="C21" s="242"/>
      <c r="D21" s="242"/>
      <c r="E21" s="249" t="s">
        <v>167</v>
      </c>
      <c r="F21" s="249" t="s">
        <v>167</v>
      </c>
      <c r="G21" s="250" t="s">
        <v>168</v>
      </c>
      <c r="H21" s="251">
        <v>1</v>
      </c>
      <c r="I21" s="251">
        <v>1</v>
      </c>
      <c r="J21" s="243"/>
      <c r="K21" s="243"/>
      <c r="L21" s="252">
        <v>28000</v>
      </c>
      <c r="M21" s="253">
        <f>(L21/H21)*I21</f>
        <v>28000</v>
      </c>
      <c r="N21" s="254" t="s">
        <v>169</v>
      </c>
      <c r="O21" s="255" t="s">
        <v>170</v>
      </c>
      <c r="P21" s="238"/>
      <c r="Q21" s="238"/>
      <c r="R21" s="247" t="s">
        <v>171</v>
      </c>
    </row>
    <row r="22" spans="1:18" x14ac:dyDescent="0.2">
      <c r="A22" s="248" t="s">
        <v>177</v>
      </c>
      <c r="B22" s="246" t="s">
        <v>176</v>
      </c>
      <c r="C22" s="242"/>
      <c r="D22" s="242"/>
      <c r="E22" s="249" t="s">
        <v>167</v>
      </c>
      <c r="F22" s="249" t="s">
        <v>167</v>
      </c>
      <c r="G22" s="250" t="s">
        <v>168</v>
      </c>
      <c r="H22" s="251">
        <v>1</v>
      </c>
      <c r="I22" s="251">
        <v>1</v>
      </c>
      <c r="J22" s="243"/>
      <c r="K22" s="243"/>
      <c r="L22" s="252">
        <v>28000</v>
      </c>
      <c r="M22" s="253">
        <f>(L22/H22)*I22</f>
        <v>28000</v>
      </c>
      <c r="N22" s="254" t="s">
        <v>169</v>
      </c>
      <c r="O22" s="255" t="s">
        <v>170</v>
      </c>
      <c r="P22" s="238"/>
      <c r="Q22" s="238"/>
      <c r="R22" s="247" t="s">
        <v>171</v>
      </c>
    </row>
    <row r="23" spans="1:18" x14ac:dyDescent="0.2">
      <c r="A23" s="244" t="s">
        <v>173</v>
      </c>
      <c r="B23" s="246"/>
      <c r="C23" s="242"/>
      <c r="D23" s="242"/>
      <c r="E23" s="256"/>
      <c r="F23" s="256"/>
      <c r="G23" s="243"/>
      <c r="H23" s="257"/>
      <c r="I23" s="250"/>
      <c r="J23" s="243"/>
      <c r="K23" s="243"/>
      <c r="L23" s="258">
        <f>SUM(L21:L22)</f>
        <v>56000</v>
      </c>
      <c r="M23" s="259">
        <f>SUM(M21:M22)</f>
        <v>56000</v>
      </c>
      <c r="N23" s="239"/>
      <c r="O23" s="238"/>
      <c r="P23" s="238"/>
      <c r="Q23" s="238"/>
      <c r="R23" s="260"/>
    </row>
    <row r="24" spans="1:18" x14ac:dyDescent="0.2">
      <c r="A24" s="244" t="s">
        <v>173</v>
      </c>
      <c r="B24" s="246"/>
      <c r="C24" s="242"/>
      <c r="D24" s="242"/>
      <c r="E24" s="256"/>
      <c r="F24" s="256"/>
      <c r="G24" s="243"/>
      <c r="H24" s="257"/>
      <c r="I24" s="250"/>
      <c r="J24" s="243"/>
      <c r="K24" s="243"/>
      <c r="L24" s="252"/>
      <c r="M24" s="253"/>
      <c r="N24" s="239"/>
      <c r="O24" s="238"/>
      <c r="P24" s="238"/>
      <c r="Q24" s="238"/>
      <c r="R24" s="260"/>
    </row>
    <row r="25" spans="1:18" x14ac:dyDescent="0.2">
      <c r="A25" s="244" t="s">
        <v>178</v>
      </c>
      <c r="B25" s="246"/>
      <c r="C25" s="242"/>
      <c r="D25" s="242"/>
      <c r="E25" s="256"/>
      <c r="F25" s="256"/>
      <c r="G25" s="243"/>
      <c r="H25" s="257"/>
      <c r="I25" s="250"/>
      <c r="J25" s="243"/>
      <c r="K25" s="243"/>
      <c r="L25" s="252"/>
      <c r="M25" s="253"/>
      <c r="N25" s="239"/>
      <c r="O25" s="238"/>
      <c r="P25" s="238"/>
      <c r="Q25" s="238"/>
      <c r="R25" s="260"/>
    </row>
    <row r="26" spans="1:18" ht="22.5" x14ac:dyDescent="0.2">
      <c r="A26" s="248" t="s">
        <v>179</v>
      </c>
      <c r="B26" s="246" t="s">
        <v>176</v>
      </c>
      <c r="C26" s="242"/>
      <c r="D26" s="242"/>
      <c r="E26" s="249" t="s">
        <v>167</v>
      </c>
      <c r="F26" s="249" t="s">
        <v>167</v>
      </c>
      <c r="G26" s="250" t="s">
        <v>168</v>
      </c>
      <c r="H26" s="251">
        <v>5</v>
      </c>
      <c r="I26" s="250">
        <v>1</v>
      </c>
      <c r="J26" s="243"/>
      <c r="K26" s="243"/>
      <c r="L26" s="252">
        <v>2605116.517906758</v>
      </c>
      <c r="M26" s="253">
        <f>(L26/H26)*I26</f>
        <v>521023.30358135159</v>
      </c>
      <c r="N26" s="261" t="s">
        <v>180</v>
      </c>
      <c r="O26" s="255" t="s">
        <v>170</v>
      </c>
      <c r="P26" s="238"/>
      <c r="Q26" s="238"/>
      <c r="R26" s="247" t="s">
        <v>171</v>
      </c>
    </row>
    <row r="27" spans="1:18" ht="22.5" x14ac:dyDescent="0.2">
      <c r="A27" s="248" t="s">
        <v>181</v>
      </c>
      <c r="B27" s="246" t="s">
        <v>182</v>
      </c>
      <c r="C27" s="242"/>
      <c r="D27" s="242"/>
      <c r="E27" s="249" t="s">
        <v>167</v>
      </c>
      <c r="F27" s="249" t="s">
        <v>167</v>
      </c>
      <c r="G27" s="250" t="s">
        <v>168</v>
      </c>
      <c r="H27" s="251">
        <v>5</v>
      </c>
      <c r="I27" s="250">
        <v>1</v>
      </c>
      <c r="J27" s="243"/>
      <c r="K27" s="243"/>
      <c r="L27" s="252">
        <v>665000</v>
      </c>
      <c r="M27" s="253">
        <f>(L27/H27)*I27</f>
        <v>133000</v>
      </c>
      <c r="N27" s="261" t="s">
        <v>180</v>
      </c>
      <c r="O27" s="255" t="s">
        <v>170</v>
      </c>
      <c r="P27" s="238"/>
      <c r="Q27" s="238"/>
      <c r="R27" s="247" t="s">
        <v>171</v>
      </c>
    </row>
    <row r="28" spans="1:18" ht="22.5" x14ac:dyDescent="0.2">
      <c r="A28" s="248" t="s">
        <v>183</v>
      </c>
      <c r="B28" s="246" t="s">
        <v>184</v>
      </c>
      <c r="C28" s="242"/>
      <c r="D28" s="242"/>
      <c r="E28" s="249" t="s">
        <v>167</v>
      </c>
      <c r="F28" s="249" t="s">
        <v>167</v>
      </c>
      <c r="G28" s="250" t="s">
        <v>168</v>
      </c>
      <c r="H28" s="251">
        <v>132.75</v>
      </c>
      <c r="I28" s="251">
        <f>H28/5</f>
        <v>26.55</v>
      </c>
      <c r="J28" s="243"/>
      <c r="K28" s="243"/>
      <c r="L28" s="252">
        <v>1858500</v>
      </c>
      <c r="M28" s="253">
        <f>(L28/H28)*I28</f>
        <v>371700</v>
      </c>
      <c r="N28" s="261" t="s">
        <v>180</v>
      </c>
      <c r="O28" s="255" t="s">
        <v>170</v>
      </c>
      <c r="P28" s="238"/>
      <c r="Q28" s="238"/>
      <c r="R28" s="247" t="s">
        <v>171</v>
      </c>
    </row>
    <row r="29" spans="1:18" ht="22.5" x14ac:dyDescent="0.2">
      <c r="A29" s="248" t="s">
        <v>185</v>
      </c>
      <c r="B29" s="246" t="s">
        <v>184</v>
      </c>
      <c r="C29" s="242"/>
      <c r="D29" s="242"/>
      <c r="E29" s="249" t="s">
        <v>167</v>
      </c>
      <c r="F29" s="249" t="s">
        <v>167</v>
      </c>
      <c r="G29" s="250" t="s">
        <v>168</v>
      </c>
      <c r="H29" s="251">
        <v>132.75</v>
      </c>
      <c r="I29" s="251">
        <f>H29/5</f>
        <v>26.55</v>
      </c>
      <c r="J29" s="243"/>
      <c r="K29" s="243"/>
      <c r="L29" s="252">
        <v>66375</v>
      </c>
      <c r="M29" s="253">
        <f>(L29/H29)*I29</f>
        <v>13275</v>
      </c>
      <c r="N29" s="261" t="s">
        <v>180</v>
      </c>
      <c r="O29" s="255" t="s">
        <v>170</v>
      </c>
      <c r="P29" s="238"/>
      <c r="Q29" s="238"/>
      <c r="R29" s="247" t="s">
        <v>171</v>
      </c>
    </row>
    <row r="30" spans="1:18" ht="22.5" x14ac:dyDescent="0.2">
      <c r="A30" s="248" t="s">
        <v>186</v>
      </c>
      <c r="B30" s="246" t="s">
        <v>176</v>
      </c>
      <c r="C30" s="242"/>
      <c r="D30" s="242"/>
      <c r="E30" s="256"/>
      <c r="F30" s="249" t="s">
        <v>167</v>
      </c>
      <c r="G30" s="250" t="s">
        <v>168</v>
      </c>
      <c r="H30" s="251">
        <v>1</v>
      </c>
      <c r="I30" s="251">
        <v>1</v>
      </c>
      <c r="J30" s="243"/>
      <c r="K30" s="243"/>
      <c r="L30" s="252">
        <v>4200</v>
      </c>
      <c r="M30" s="253">
        <f>(L30/H30)*I30</f>
        <v>4200</v>
      </c>
      <c r="N30" s="261" t="s">
        <v>180</v>
      </c>
      <c r="O30" s="255" t="s">
        <v>170</v>
      </c>
      <c r="P30" s="238"/>
      <c r="Q30" s="238"/>
      <c r="R30" s="247" t="s">
        <v>171</v>
      </c>
    </row>
    <row r="31" spans="1:18" x14ac:dyDescent="0.2">
      <c r="A31" s="244" t="s">
        <v>173</v>
      </c>
      <c r="B31" s="246"/>
      <c r="C31" s="242"/>
      <c r="D31" s="242"/>
      <c r="E31" s="256"/>
      <c r="F31" s="249"/>
      <c r="G31" s="243"/>
      <c r="H31" s="257"/>
      <c r="I31" s="250"/>
      <c r="J31" s="243"/>
      <c r="K31" s="243"/>
      <c r="L31" s="258">
        <f>SUM(L26:L30)</f>
        <v>5199191.517906758</v>
      </c>
      <c r="M31" s="259">
        <f>SUM(M26:M30)</f>
        <v>1043198.3035813516</v>
      </c>
      <c r="N31" s="262"/>
      <c r="O31" s="263"/>
      <c r="P31" s="238"/>
      <c r="Q31" s="238"/>
      <c r="R31" s="260"/>
    </row>
    <row r="32" spans="1:18" x14ac:dyDescent="0.2">
      <c r="A32" s="245" t="s">
        <v>187</v>
      </c>
      <c r="B32" s="246"/>
      <c r="C32" s="242"/>
      <c r="D32" s="242"/>
      <c r="E32" s="256"/>
      <c r="F32" s="256"/>
      <c r="G32" s="243"/>
      <c r="H32" s="257"/>
      <c r="I32" s="250"/>
      <c r="J32" s="243"/>
      <c r="K32" s="243"/>
      <c r="L32" s="252"/>
      <c r="M32" s="253"/>
      <c r="N32" s="238"/>
      <c r="O32" s="238"/>
      <c r="P32" s="238"/>
      <c r="Q32" s="238"/>
      <c r="R32" s="260"/>
    </row>
    <row r="33" spans="1:18" x14ac:dyDescent="0.2">
      <c r="A33" s="245" t="s">
        <v>173</v>
      </c>
      <c r="B33" s="246"/>
      <c r="C33" s="242"/>
      <c r="D33" s="242"/>
      <c r="E33" s="256"/>
      <c r="F33" s="256"/>
      <c r="G33" s="243"/>
      <c r="H33" s="257"/>
      <c r="I33" s="250"/>
      <c r="J33" s="243"/>
      <c r="K33" s="243"/>
      <c r="L33" s="252"/>
      <c r="M33" s="253"/>
      <c r="N33" s="238"/>
      <c r="O33" s="238"/>
      <c r="P33" s="238"/>
      <c r="Q33" s="238"/>
      <c r="R33" s="260"/>
    </row>
    <row r="34" spans="1:18" x14ac:dyDescent="0.2">
      <c r="A34" s="240" t="s">
        <v>188</v>
      </c>
      <c r="B34" s="246"/>
      <c r="C34" s="242"/>
      <c r="D34" s="242"/>
      <c r="E34" s="256"/>
      <c r="F34" s="256"/>
      <c r="G34" s="243"/>
      <c r="H34" s="257"/>
      <c r="I34" s="250"/>
      <c r="J34" s="243"/>
      <c r="K34" s="243"/>
      <c r="L34" s="252"/>
      <c r="M34" s="253"/>
      <c r="N34" s="238"/>
      <c r="O34" s="238"/>
      <c r="P34" s="238"/>
      <c r="Q34" s="238"/>
      <c r="R34" s="260"/>
    </row>
    <row r="35" spans="1:18" s="271" customFormat="1" x14ac:dyDescent="0.2">
      <c r="A35" s="245" t="s">
        <v>189</v>
      </c>
      <c r="B35" s="264"/>
      <c r="C35" s="265"/>
      <c r="D35" s="265"/>
      <c r="E35" s="266"/>
      <c r="F35" s="266"/>
      <c r="G35" s="267"/>
      <c r="H35" s="257"/>
      <c r="I35" s="268"/>
      <c r="J35" s="267"/>
      <c r="K35" s="267"/>
      <c r="L35" s="252"/>
      <c r="M35" s="253"/>
      <c r="N35" s="269"/>
      <c r="O35" s="269"/>
      <c r="P35" s="269"/>
      <c r="Q35" s="269"/>
      <c r="R35" s="270"/>
    </row>
    <row r="36" spans="1:18" s="271" customFormat="1" x14ac:dyDescent="0.2">
      <c r="A36" s="245" t="s">
        <v>173</v>
      </c>
      <c r="B36" s="272"/>
      <c r="C36" s="265"/>
      <c r="D36" s="265"/>
      <c r="E36" s="266"/>
      <c r="F36" s="266"/>
      <c r="G36" s="267"/>
      <c r="H36" s="257"/>
      <c r="I36" s="268"/>
      <c r="J36" s="267"/>
      <c r="K36" s="267"/>
      <c r="L36" s="252"/>
      <c r="M36" s="253"/>
      <c r="N36" s="269"/>
      <c r="O36" s="269"/>
      <c r="P36" s="269"/>
      <c r="Q36" s="269"/>
      <c r="R36" s="270"/>
    </row>
    <row r="37" spans="1:18" x14ac:dyDescent="0.2">
      <c r="A37" s="244" t="s">
        <v>190</v>
      </c>
      <c r="B37" s="246"/>
      <c r="C37" s="242"/>
      <c r="D37" s="242"/>
      <c r="E37" s="256"/>
      <c r="F37" s="256"/>
      <c r="G37" s="243"/>
      <c r="H37" s="257"/>
      <c r="I37" s="250"/>
      <c r="J37" s="243"/>
      <c r="K37" s="243"/>
      <c r="L37" s="252"/>
      <c r="M37" s="253"/>
      <c r="N37" s="238"/>
      <c r="O37" s="263"/>
      <c r="P37" s="238"/>
      <c r="Q37" s="238"/>
      <c r="R37" s="260"/>
    </row>
    <row r="38" spans="1:18" x14ac:dyDescent="0.2">
      <c r="A38" s="248" t="s">
        <v>191</v>
      </c>
      <c r="B38" s="246" t="s">
        <v>166</v>
      </c>
      <c r="C38" s="242"/>
      <c r="D38" s="242"/>
      <c r="E38" s="273"/>
      <c r="F38" s="273"/>
      <c r="G38" s="250" t="s">
        <v>168</v>
      </c>
      <c r="H38" s="251">
        <v>8.375</v>
      </c>
      <c r="I38" s="250"/>
      <c r="J38" s="243"/>
      <c r="K38" s="243"/>
      <c r="L38" s="252">
        <v>586250</v>
      </c>
      <c r="M38" s="274">
        <f>(L38/H38)*I38</f>
        <v>0</v>
      </c>
      <c r="N38" s="254" t="s">
        <v>169</v>
      </c>
      <c r="O38" s="255" t="s">
        <v>170</v>
      </c>
      <c r="P38" s="238"/>
      <c r="Q38" s="238"/>
      <c r="R38" s="247" t="s">
        <v>171</v>
      </c>
    </row>
    <row r="39" spans="1:18" x14ac:dyDescent="0.2">
      <c r="A39" s="248" t="s">
        <v>192</v>
      </c>
      <c r="B39" s="246" t="s">
        <v>166</v>
      </c>
      <c r="C39" s="242"/>
      <c r="D39" s="242"/>
      <c r="E39" s="273"/>
      <c r="F39" s="273"/>
      <c r="G39" s="250" t="s">
        <v>168</v>
      </c>
      <c r="H39" s="251">
        <v>1</v>
      </c>
      <c r="I39" s="250"/>
      <c r="J39" s="243"/>
      <c r="K39" s="243"/>
      <c r="L39" s="252">
        <v>43750</v>
      </c>
      <c r="M39" s="274">
        <f>(L39/H39)*I39</f>
        <v>0</v>
      </c>
      <c r="N39" s="254" t="s">
        <v>169</v>
      </c>
      <c r="O39" s="255" t="s">
        <v>170</v>
      </c>
      <c r="P39" s="238"/>
      <c r="Q39" s="238"/>
      <c r="R39" s="247" t="s">
        <v>171</v>
      </c>
    </row>
    <row r="40" spans="1:18" x14ac:dyDescent="0.2">
      <c r="A40" s="244" t="s">
        <v>173</v>
      </c>
      <c r="B40" s="246"/>
      <c r="C40" s="242"/>
      <c r="D40" s="242"/>
      <c r="E40" s="256"/>
      <c r="F40" s="256"/>
      <c r="G40" s="243"/>
      <c r="H40" s="257"/>
      <c r="I40" s="250"/>
      <c r="J40" s="243"/>
      <c r="K40" s="243"/>
      <c r="L40" s="258">
        <f>SUM(L38:L39)</f>
        <v>630000</v>
      </c>
      <c r="M40" s="259">
        <f>SUM(M38:M39)</f>
        <v>0</v>
      </c>
      <c r="N40" s="238"/>
      <c r="O40" s="238"/>
      <c r="P40" s="238"/>
      <c r="Q40" s="238"/>
      <c r="R40" s="260"/>
    </row>
    <row r="41" spans="1:18" s="271" customFormat="1" x14ac:dyDescent="0.2">
      <c r="A41" s="245" t="s">
        <v>193</v>
      </c>
      <c r="B41" s="275"/>
      <c r="C41" s="265"/>
      <c r="D41" s="265"/>
      <c r="E41" s="266"/>
      <c r="F41" s="266"/>
      <c r="G41" s="265"/>
      <c r="H41" s="257"/>
      <c r="I41" s="268"/>
      <c r="J41" s="265"/>
      <c r="K41" s="265"/>
      <c r="L41" s="252"/>
      <c r="M41" s="253"/>
      <c r="N41" s="276"/>
      <c r="O41" s="276"/>
      <c r="P41" s="276"/>
      <c r="Q41" s="276"/>
      <c r="R41" s="270"/>
    </row>
    <row r="42" spans="1:18" s="271" customFormat="1" x14ac:dyDescent="0.2">
      <c r="A42" s="277" t="s">
        <v>194</v>
      </c>
      <c r="B42" s="275"/>
      <c r="C42" s="265"/>
      <c r="D42" s="265"/>
      <c r="E42" s="266"/>
      <c r="F42" s="266"/>
      <c r="G42" s="265"/>
      <c r="H42" s="257"/>
      <c r="I42" s="268"/>
      <c r="J42" s="265"/>
      <c r="K42" s="265"/>
      <c r="L42" s="252"/>
      <c r="M42" s="253"/>
      <c r="N42" s="276"/>
      <c r="O42" s="276"/>
      <c r="P42" s="276"/>
      <c r="Q42" s="276"/>
      <c r="R42" s="270"/>
    </row>
    <row r="43" spans="1:18" x14ac:dyDescent="0.2">
      <c r="A43" s="278"/>
      <c r="B43" s="241"/>
      <c r="C43" s="242"/>
      <c r="D43" s="242"/>
      <c r="E43" s="256"/>
      <c r="F43" s="256"/>
      <c r="G43" s="242"/>
      <c r="H43" s="242"/>
      <c r="I43" s="242"/>
      <c r="J43" s="242"/>
      <c r="K43" s="242"/>
      <c r="L43" s="252"/>
      <c r="M43" s="279"/>
      <c r="N43" s="237"/>
      <c r="O43" s="237"/>
      <c r="P43" s="237"/>
      <c r="Q43" s="237"/>
      <c r="R43" s="260"/>
    </row>
    <row r="44" spans="1:18" x14ac:dyDescent="0.2">
      <c r="A44" s="280" t="s">
        <v>195</v>
      </c>
      <c r="B44" s="281"/>
      <c r="C44" s="282"/>
      <c r="D44" s="282"/>
      <c r="E44" s="282"/>
      <c r="F44" s="282"/>
      <c r="G44" s="282"/>
      <c r="H44" s="282"/>
      <c r="I44" s="282"/>
      <c r="J44" s="282"/>
      <c r="K44" s="282"/>
      <c r="L44" s="283">
        <f>L40+L31+L23+L19</f>
        <v>6114441.7714825524</v>
      </c>
      <c r="M44" s="284">
        <f>M40+M31+M23+M19</f>
        <v>1213823.4303692491</v>
      </c>
      <c r="N44" s="285"/>
      <c r="O44" s="285"/>
      <c r="P44" s="285"/>
      <c r="Q44" s="285"/>
      <c r="R44" s="286"/>
    </row>
  </sheetData>
  <mergeCells count="14">
    <mergeCell ref="R9:R10"/>
    <mergeCell ref="C11:F11"/>
    <mergeCell ref="H11:K11"/>
    <mergeCell ref="L11:Q11"/>
    <mergeCell ref="A3:R3"/>
    <mergeCell ref="A4:R4"/>
    <mergeCell ref="A5:R5"/>
    <mergeCell ref="N7:Q7"/>
    <mergeCell ref="A9:A10"/>
    <mergeCell ref="B9:B10"/>
    <mergeCell ref="C9:F9"/>
    <mergeCell ref="G9:G10"/>
    <mergeCell ref="H9:K9"/>
    <mergeCell ref="L9:Q9"/>
  </mergeCells>
  <pageMargins left="0.75" right="0.75" top="1" bottom="1" header="0.5" footer="0.5"/>
  <pageSetup paperSize="9" orientation="portrait" horizontalDpi="4294967292" verticalDpi="429496729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3"/>
  <sheetViews>
    <sheetView showGridLines="0" zoomScale="70" zoomScaleNormal="70" workbookViewId="0">
      <selection activeCell="B31" sqref="B31"/>
    </sheetView>
  </sheetViews>
  <sheetFormatPr defaultRowHeight="12.75" x14ac:dyDescent="0.2"/>
  <cols>
    <col min="1" max="1" width="6" style="171" customWidth="1"/>
    <col min="2" max="2" width="7.28515625" style="171" customWidth="1"/>
    <col min="3" max="3" width="3" style="171" customWidth="1"/>
    <col min="4" max="4" width="41.42578125" style="171" customWidth="1"/>
    <col min="5" max="5" width="22.28515625" style="171" customWidth="1"/>
    <col min="6" max="6" width="15.42578125" style="171" customWidth="1"/>
    <col min="7" max="7" width="13" style="171" customWidth="1"/>
    <col min="8" max="8" width="12.28515625" style="171" customWidth="1"/>
    <col min="9" max="9" width="17.5703125" style="171" customWidth="1"/>
    <col min="10" max="14" width="9.140625" style="171"/>
    <col min="15" max="15" width="27.42578125" style="171" customWidth="1"/>
    <col min="16" max="16384" width="9.140625" style="171"/>
  </cols>
  <sheetData>
    <row r="2" spans="1:22" s="170" customFormat="1" ht="11.25" customHeight="1" x14ac:dyDescent="0.25">
      <c r="A2" s="167"/>
      <c r="B2" s="167"/>
      <c r="C2" s="167"/>
      <c r="D2" s="167"/>
      <c r="E2" s="167"/>
      <c r="F2" s="168"/>
      <c r="G2" s="168"/>
      <c r="H2" s="169"/>
      <c r="I2" s="167"/>
      <c r="J2" s="167"/>
      <c r="K2" s="167"/>
      <c r="L2" s="167"/>
      <c r="M2" s="167"/>
      <c r="N2" s="167"/>
      <c r="O2" s="167"/>
      <c r="P2" s="168"/>
      <c r="Q2" s="167"/>
      <c r="R2" s="167"/>
      <c r="S2" s="167"/>
      <c r="T2" s="167"/>
      <c r="U2" s="167"/>
      <c r="V2" s="167"/>
    </row>
    <row r="4" spans="1:22" ht="25.5" x14ac:dyDescent="0.35">
      <c r="B4" s="639" t="s">
        <v>108</v>
      </c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639"/>
    </row>
    <row r="5" spans="1:22" s="172" customFormat="1" ht="25.5" x14ac:dyDescent="0.35">
      <c r="B5" s="639" t="s">
        <v>109</v>
      </c>
      <c r="C5" s="639"/>
      <c r="D5" s="639"/>
      <c r="E5" s="639"/>
      <c r="F5" s="639"/>
      <c r="G5" s="639"/>
      <c r="H5" s="639"/>
      <c r="I5" s="639"/>
      <c r="J5" s="639"/>
      <c r="K5" s="639"/>
      <c r="L5" s="639"/>
      <c r="M5" s="639"/>
      <c r="N5" s="639"/>
      <c r="O5" s="639"/>
    </row>
    <row r="6" spans="1:22" s="172" customFormat="1" ht="18" x14ac:dyDescent="0.25">
      <c r="B6" s="173" t="s">
        <v>100</v>
      </c>
      <c r="D6" s="174"/>
      <c r="E6" s="175"/>
    </row>
    <row r="7" spans="1:22" ht="13.5" thickBot="1" x14ac:dyDescent="0.25"/>
    <row r="8" spans="1:22" ht="17.25" thickTop="1" x14ac:dyDescent="0.3">
      <c r="B8" s="640" t="s">
        <v>103</v>
      </c>
      <c r="C8" s="642" t="s">
        <v>13</v>
      </c>
      <c r="D8" s="642"/>
      <c r="E8" s="644" t="s">
        <v>9</v>
      </c>
      <c r="F8" s="644" t="s">
        <v>110</v>
      </c>
      <c r="G8" s="646" t="s">
        <v>111</v>
      </c>
      <c r="H8" s="647"/>
      <c r="I8" s="644" t="s">
        <v>14</v>
      </c>
      <c r="J8" s="648" t="s">
        <v>87</v>
      </c>
      <c r="K8" s="648"/>
      <c r="L8" s="648"/>
      <c r="M8" s="648"/>
      <c r="N8" s="649"/>
      <c r="O8" s="644" t="s">
        <v>88</v>
      </c>
    </row>
    <row r="9" spans="1:22" ht="17.25" thickBot="1" x14ac:dyDescent="0.25">
      <c r="B9" s="641"/>
      <c r="C9" s="643"/>
      <c r="D9" s="643"/>
      <c r="E9" s="645" t="s">
        <v>9</v>
      </c>
      <c r="F9" s="645" t="s">
        <v>9</v>
      </c>
      <c r="G9" s="176" t="s">
        <v>112</v>
      </c>
      <c r="H9" s="177" t="s">
        <v>113</v>
      </c>
      <c r="I9" s="645" t="s">
        <v>14</v>
      </c>
      <c r="J9" s="178">
        <v>2017</v>
      </c>
      <c r="K9" s="179">
        <v>2018</v>
      </c>
      <c r="L9" s="179">
        <v>2019</v>
      </c>
      <c r="M9" s="179">
        <v>2020</v>
      </c>
      <c r="N9" s="180">
        <v>2021</v>
      </c>
      <c r="O9" s="645"/>
    </row>
    <row r="10" spans="1:22" ht="17.25" thickTop="1" x14ac:dyDescent="0.3">
      <c r="B10" s="181"/>
      <c r="C10" s="182"/>
      <c r="D10" s="183"/>
      <c r="E10" s="183"/>
      <c r="F10" s="183"/>
      <c r="G10" s="184"/>
      <c r="H10" s="185"/>
      <c r="I10" s="183"/>
      <c r="J10" s="184"/>
      <c r="K10" s="186"/>
      <c r="L10" s="186"/>
      <c r="M10" s="186"/>
      <c r="N10" s="185"/>
      <c r="O10" s="183"/>
    </row>
    <row r="11" spans="1:22" ht="16.5" x14ac:dyDescent="0.3">
      <c r="B11" s="187">
        <v>1</v>
      </c>
      <c r="C11" s="188" t="s">
        <v>114</v>
      </c>
      <c r="D11" s="189"/>
      <c r="E11" s="189"/>
      <c r="F11" s="189" t="s">
        <v>115</v>
      </c>
      <c r="G11" s="190"/>
      <c r="H11" s="191"/>
      <c r="I11" s="189"/>
      <c r="J11" s="190"/>
      <c r="K11" s="192"/>
      <c r="L11" s="192"/>
      <c r="M11" s="192"/>
      <c r="N11" s="191"/>
      <c r="O11" s="189"/>
    </row>
    <row r="12" spans="1:22" ht="16.5" x14ac:dyDescent="0.3">
      <c r="B12" s="193"/>
      <c r="C12" s="194"/>
      <c r="D12" s="195"/>
      <c r="E12" s="195"/>
      <c r="F12" s="195" t="s">
        <v>116</v>
      </c>
      <c r="G12" s="196"/>
      <c r="H12" s="197"/>
      <c r="I12" s="195"/>
      <c r="J12" s="196"/>
      <c r="K12" s="198"/>
      <c r="L12" s="198"/>
      <c r="M12" s="198"/>
      <c r="N12" s="197"/>
      <c r="O12" s="195"/>
    </row>
    <row r="13" spans="1:22" ht="16.5" x14ac:dyDescent="0.3">
      <c r="B13" s="199">
        <v>2</v>
      </c>
      <c r="C13" s="200" t="s">
        <v>117</v>
      </c>
      <c r="D13" s="201"/>
      <c r="E13" s="201"/>
      <c r="F13" s="201"/>
      <c r="G13" s="202"/>
      <c r="H13" s="203"/>
      <c r="I13" s="201"/>
      <c r="J13" s="202"/>
      <c r="K13" s="204"/>
      <c r="L13" s="204"/>
      <c r="M13" s="204"/>
      <c r="N13" s="203"/>
      <c r="O13" s="201"/>
    </row>
    <row r="14" spans="1:22" ht="16.5" x14ac:dyDescent="0.3">
      <c r="B14" s="187"/>
      <c r="C14" s="188"/>
      <c r="D14" s="189" t="s">
        <v>118</v>
      </c>
      <c r="E14" s="189"/>
      <c r="F14" s="189" t="s">
        <v>115</v>
      </c>
      <c r="G14" s="190"/>
      <c r="H14" s="191"/>
      <c r="I14" s="189"/>
      <c r="J14" s="190"/>
      <c r="K14" s="192"/>
      <c r="L14" s="192"/>
      <c r="M14" s="192"/>
      <c r="N14" s="191"/>
      <c r="O14" s="189"/>
    </row>
    <row r="15" spans="1:22" ht="16.5" x14ac:dyDescent="0.3">
      <c r="B15" s="193"/>
      <c r="C15" s="194"/>
      <c r="D15" s="195"/>
      <c r="E15" s="195"/>
      <c r="F15" s="195" t="s">
        <v>116</v>
      </c>
      <c r="G15" s="196"/>
      <c r="H15" s="197"/>
      <c r="I15" s="195"/>
      <c r="J15" s="196"/>
      <c r="K15" s="198"/>
      <c r="L15" s="198"/>
      <c r="M15" s="198"/>
      <c r="N15" s="197"/>
      <c r="O15" s="195"/>
    </row>
    <row r="16" spans="1:22" ht="16.5" x14ac:dyDescent="0.3">
      <c r="B16" s="187"/>
      <c r="C16" s="188"/>
      <c r="D16" s="189" t="s">
        <v>119</v>
      </c>
      <c r="E16" s="189"/>
      <c r="F16" s="189" t="s">
        <v>115</v>
      </c>
      <c r="G16" s="190"/>
      <c r="H16" s="191"/>
      <c r="I16" s="189"/>
      <c r="J16" s="190"/>
      <c r="K16" s="192"/>
      <c r="L16" s="192"/>
      <c r="M16" s="192"/>
      <c r="N16" s="191"/>
      <c r="O16" s="189"/>
    </row>
    <row r="17" spans="2:15" ht="16.5" x14ac:dyDescent="0.3">
      <c r="B17" s="193"/>
      <c r="C17" s="194"/>
      <c r="D17" s="195"/>
      <c r="E17" s="195"/>
      <c r="F17" s="195" t="s">
        <v>116</v>
      </c>
      <c r="G17" s="196"/>
      <c r="H17" s="197"/>
      <c r="I17" s="195"/>
      <c r="J17" s="196"/>
      <c r="K17" s="198"/>
      <c r="L17" s="198"/>
      <c r="M17" s="198"/>
      <c r="N17" s="197"/>
      <c r="O17" s="195"/>
    </row>
    <row r="18" spans="2:15" ht="16.5" x14ac:dyDescent="0.3">
      <c r="B18" s="187"/>
      <c r="C18" s="188"/>
      <c r="D18" s="189" t="s">
        <v>120</v>
      </c>
      <c r="E18" s="189"/>
      <c r="F18" s="189" t="s">
        <v>115</v>
      </c>
      <c r="G18" s="190"/>
      <c r="H18" s="191"/>
      <c r="I18" s="189"/>
      <c r="J18" s="190"/>
      <c r="K18" s="192"/>
      <c r="L18" s="192"/>
      <c r="M18" s="192"/>
      <c r="N18" s="191"/>
      <c r="O18" s="189"/>
    </row>
    <row r="19" spans="2:15" ht="16.5" x14ac:dyDescent="0.3">
      <c r="B19" s="193"/>
      <c r="C19" s="194"/>
      <c r="D19" s="195"/>
      <c r="E19" s="195"/>
      <c r="F19" s="195" t="s">
        <v>116</v>
      </c>
      <c r="G19" s="196"/>
      <c r="H19" s="197"/>
      <c r="I19" s="195"/>
      <c r="J19" s="196"/>
      <c r="K19" s="198"/>
      <c r="L19" s="198"/>
      <c r="M19" s="198"/>
      <c r="N19" s="197"/>
      <c r="O19" s="195"/>
    </row>
    <row r="20" spans="2:15" ht="16.5" x14ac:dyDescent="0.3">
      <c r="B20" s="187"/>
      <c r="C20" s="188"/>
      <c r="D20" s="189" t="s">
        <v>121</v>
      </c>
      <c r="E20" s="189"/>
      <c r="F20" s="189" t="s">
        <v>115</v>
      </c>
      <c r="G20" s="190"/>
      <c r="H20" s="191"/>
      <c r="I20" s="189"/>
      <c r="J20" s="190"/>
      <c r="K20" s="192"/>
      <c r="L20" s="192"/>
      <c r="M20" s="192"/>
      <c r="N20" s="191"/>
      <c r="O20" s="189"/>
    </row>
    <row r="21" spans="2:15" ht="16.5" x14ac:dyDescent="0.3">
      <c r="B21" s="193"/>
      <c r="C21" s="194"/>
      <c r="D21" s="195"/>
      <c r="E21" s="195"/>
      <c r="F21" s="195" t="s">
        <v>116</v>
      </c>
      <c r="G21" s="196"/>
      <c r="H21" s="197"/>
      <c r="I21" s="195"/>
      <c r="J21" s="196"/>
      <c r="K21" s="198"/>
      <c r="L21" s="198"/>
      <c r="M21" s="198"/>
      <c r="N21" s="197"/>
      <c r="O21" s="195"/>
    </row>
    <row r="22" spans="2:15" ht="16.5" x14ac:dyDescent="0.3">
      <c r="B22" s="187">
        <v>3</v>
      </c>
      <c r="C22" s="188" t="s">
        <v>122</v>
      </c>
      <c r="D22" s="189"/>
      <c r="E22" s="189"/>
      <c r="F22" s="189"/>
      <c r="G22" s="190"/>
      <c r="H22" s="191"/>
      <c r="I22" s="189"/>
      <c r="J22" s="190"/>
      <c r="K22" s="192"/>
      <c r="L22" s="192"/>
      <c r="M22" s="192"/>
      <c r="N22" s="191"/>
      <c r="O22" s="189"/>
    </row>
    <row r="23" spans="2:15" ht="16.5" x14ac:dyDescent="0.3">
      <c r="B23" s="199"/>
      <c r="C23" s="200"/>
      <c r="D23" s="201" t="s">
        <v>123</v>
      </c>
      <c r="E23" s="201"/>
      <c r="F23" s="201"/>
      <c r="G23" s="202"/>
      <c r="H23" s="203"/>
      <c r="I23" s="201"/>
      <c r="J23" s="202"/>
      <c r="K23" s="204"/>
      <c r="L23" s="204"/>
      <c r="M23" s="204"/>
      <c r="N23" s="203"/>
      <c r="O23" s="201"/>
    </row>
    <row r="24" spans="2:15" ht="16.5" x14ac:dyDescent="0.3">
      <c r="B24" s="199"/>
      <c r="C24" s="200"/>
      <c r="D24" s="201" t="s">
        <v>124</v>
      </c>
      <c r="E24" s="201"/>
      <c r="F24" s="201"/>
      <c r="G24" s="202"/>
      <c r="H24" s="203"/>
      <c r="I24" s="201"/>
      <c r="J24" s="202"/>
      <c r="K24" s="204"/>
      <c r="L24" s="204"/>
      <c r="M24" s="204"/>
      <c r="N24" s="203"/>
      <c r="O24" s="201"/>
    </row>
    <row r="25" spans="2:15" ht="16.5" x14ac:dyDescent="0.3">
      <c r="B25" s="193"/>
      <c r="C25" s="194"/>
      <c r="D25" s="195" t="s">
        <v>121</v>
      </c>
      <c r="E25" s="195"/>
      <c r="F25" s="195"/>
      <c r="G25" s="196"/>
      <c r="H25" s="197"/>
      <c r="I25" s="195"/>
      <c r="J25" s="196"/>
      <c r="K25" s="198"/>
      <c r="L25" s="198"/>
      <c r="M25" s="198"/>
      <c r="N25" s="197"/>
      <c r="O25" s="195"/>
    </row>
    <row r="26" spans="2:15" ht="16.5" x14ac:dyDescent="0.3">
      <c r="B26" s="205">
        <v>4</v>
      </c>
      <c r="C26" s="206" t="s">
        <v>125</v>
      </c>
      <c r="D26" s="207"/>
      <c r="E26" s="207"/>
      <c r="F26" s="207"/>
      <c r="G26" s="208"/>
      <c r="H26" s="209"/>
      <c r="I26" s="207"/>
      <c r="J26" s="208"/>
      <c r="K26" s="210"/>
      <c r="L26" s="210"/>
      <c r="M26" s="210"/>
      <c r="N26" s="209"/>
      <c r="O26" s="207"/>
    </row>
    <row r="27" spans="2:15" ht="16.5" x14ac:dyDescent="0.3">
      <c r="B27" s="187">
        <v>5</v>
      </c>
      <c r="C27" s="188" t="s">
        <v>126</v>
      </c>
      <c r="D27" s="189"/>
      <c r="E27" s="189"/>
      <c r="F27" s="189"/>
      <c r="G27" s="190"/>
      <c r="H27" s="191"/>
      <c r="I27" s="189"/>
      <c r="J27" s="190"/>
      <c r="K27" s="192"/>
      <c r="L27" s="192"/>
      <c r="M27" s="192"/>
      <c r="N27" s="191"/>
      <c r="O27" s="189"/>
    </row>
    <row r="28" spans="2:15" ht="16.5" x14ac:dyDescent="0.3">
      <c r="B28" s="199"/>
      <c r="C28" s="200"/>
      <c r="D28" s="201" t="s">
        <v>127</v>
      </c>
      <c r="E28" s="201"/>
      <c r="F28" s="201"/>
      <c r="G28" s="202"/>
      <c r="H28" s="203"/>
      <c r="I28" s="201"/>
      <c r="J28" s="202"/>
      <c r="K28" s="204"/>
      <c r="L28" s="204"/>
      <c r="M28" s="204"/>
      <c r="N28" s="203"/>
      <c r="O28" s="201"/>
    </row>
    <row r="29" spans="2:15" ht="16.5" x14ac:dyDescent="0.3">
      <c r="B29" s="199"/>
      <c r="C29" s="200"/>
      <c r="D29" s="201" t="s">
        <v>128</v>
      </c>
      <c r="E29" s="201"/>
      <c r="F29" s="201"/>
      <c r="G29" s="202"/>
      <c r="H29" s="203"/>
      <c r="I29" s="201"/>
      <c r="J29" s="202"/>
      <c r="K29" s="204"/>
      <c r="L29" s="204"/>
      <c r="M29" s="204"/>
      <c r="N29" s="203"/>
      <c r="O29" s="201"/>
    </row>
    <row r="30" spans="2:15" ht="17.25" thickBot="1" x14ac:dyDescent="0.35">
      <c r="B30" s="199"/>
      <c r="C30" s="200"/>
      <c r="D30" s="201" t="s">
        <v>121</v>
      </c>
      <c r="E30" s="201"/>
      <c r="F30" s="202"/>
      <c r="G30" s="202"/>
      <c r="H30" s="203"/>
      <c r="I30" s="201"/>
      <c r="J30" s="202"/>
      <c r="K30" s="204"/>
      <c r="L30" s="204"/>
      <c r="M30" s="204"/>
      <c r="N30" s="203"/>
      <c r="O30" s="201"/>
    </row>
    <row r="31" spans="2:15" ht="17.25" thickTop="1" x14ac:dyDescent="0.3">
      <c r="B31" s="181"/>
      <c r="C31" s="182" t="s">
        <v>129</v>
      </c>
      <c r="D31" s="183"/>
      <c r="E31" s="183"/>
      <c r="F31" s="183" t="s">
        <v>115</v>
      </c>
      <c r="G31" s="184"/>
      <c r="H31" s="185"/>
      <c r="I31" s="183"/>
      <c r="J31" s="184"/>
      <c r="K31" s="186"/>
      <c r="L31" s="186"/>
      <c r="M31" s="186"/>
      <c r="N31" s="185"/>
      <c r="O31" s="183"/>
    </row>
    <row r="32" spans="2:15" ht="17.25" thickBot="1" x14ac:dyDescent="0.35">
      <c r="B32" s="211"/>
      <c r="C32" s="212"/>
      <c r="D32" s="213"/>
      <c r="E32" s="213"/>
      <c r="F32" s="214" t="s">
        <v>116</v>
      </c>
      <c r="G32" s="214"/>
      <c r="H32" s="215"/>
      <c r="I32" s="213"/>
      <c r="J32" s="214"/>
      <c r="K32" s="216"/>
      <c r="L32" s="216"/>
      <c r="M32" s="216"/>
      <c r="N32" s="215"/>
      <c r="O32" s="213"/>
    </row>
    <row r="33" ht="13.5" thickTop="1" x14ac:dyDescent="0.2"/>
  </sheetData>
  <mergeCells count="10">
    <mergeCell ref="B4:O4"/>
    <mergeCell ref="B5:O5"/>
    <mergeCell ref="B8:B9"/>
    <mergeCell ref="C8:D9"/>
    <mergeCell ref="E8:E9"/>
    <mergeCell ref="F8:F9"/>
    <mergeCell ref="G8:H8"/>
    <mergeCell ref="I8:I9"/>
    <mergeCell ref="J8:N8"/>
    <mergeCell ref="O8:O9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COVER</vt:lpstr>
      <vt:lpstr>AREAL-PROGRAM</vt:lpstr>
      <vt:lpstr>Daftar Daerah Irigasi</vt:lpstr>
      <vt:lpstr>OWP_Revisi</vt:lpstr>
      <vt:lpstr>AWP_Revisi</vt:lpstr>
      <vt:lpstr>OWP</vt:lpstr>
      <vt:lpstr>AWP</vt:lpstr>
      <vt:lpstr>AWP_Prtanian</vt:lpstr>
      <vt:lpstr>Program Daerah</vt:lpstr>
      <vt:lpstr>AWP!Print_Area</vt:lpstr>
      <vt:lpstr>AWP_Revisi!Print_Area</vt:lpstr>
      <vt:lpstr>'Daftar Daerah Irigasi'!Print_Titles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MasMad</dc:creator>
  <cp:lastModifiedBy>Andjar D. Krisnanta</cp:lastModifiedBy>
  <dcterms:created xsi:type="dcterms:W3CDTF">2017-08-03T08:33:20Z</dcterms:created>
  <dcterms:modified xsi:type="dcterms:W3CDTF">2018-10-24T10:11:21Z</dcterms:modified>
</cp:coreProperties>
</file>